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Spielplan" sheetId="1" r:id="rId1"/>
    <sheet name="Übersicht" sheetId="2" state="hidden" r:id="rId2"/>
    <sheet name="unsortiert" sheetId="3" state="hidden" r:id="rId3"/>
    <sheet name="TABELLE" sheetId="4" r:id="rId4"/>
  </sheets>
  <definedNames>
    <definedName name="_xlnm._FilterDatabase" localSheetId="0" hidden="1">'Spielplan'!$A$8:$R$96</definedName>
    <definedName name="_xlnm.Print_Area" localSheetId="0">'Spielplan'!$A$1:$Q$96</definedName>
    <definedName name="_xlnm.Print_Titles" localSheetId="0">'Spielplan'!$1:$8</definedName>
    <definedName name="Excel_BuiltIn_Print_Area_1">'Spielplan'!$B$88:$Q$95</definedName>
    <definedName name="Excel_BuiltIn_Print_Area_1_1">'Spielplan'!$A$1:$Q$39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<sst xmlns="http://schemas.openxmlformats.org/spreadsheetml/2006/main" count="664" uniqueCount="62">
  <si>
    <t>Klaus Kessler</t>
  </si>
  <si>
    <t>Tel.: privat:    0202/42 72 11</t>
  </si>
  <si>
    <t>Einfärbung</t>
  </si>
  <si>
    <t>Distelbeck 21</t>
  </si>
  <si>
    <t xml:space="preserve">        dienstl.:  0202/488-5620</t>
  </si>
  <si>
    <t>42119  Wuppertal</t>
  </si>
  <si>
    <t>Kl.Kessler@web.de</t>
  </si>
  <si>
    <t xml:space="preserve"> </t>
  </si>
  <si>
    <t xml:space="preserve">aktuelle Infos im Internet: </t>
  </si>
  <si>
    <t>www.bkv-wuppertal.net</t>
  </si>
  <si>
    <t>Nr</t>
  </si>
  <si>
    <t>Runde</t>
  </si>
  <si>
    <t>Tag</t>
  </si>
  <si>
    <t>Datum</t>
  </si>
  <si>
    <t>Zeit</t>
  </si>
  <si>
    <t>Heim</t>
  </si>
  <si>
    <t>Gast</t>
  </si>
  <si>
    <t>H-Holz</t>
  </si>
  <si>
    <t>HP</t>
  </si>
  <si>
    <t>H</t>
  </si>
  <si>
    <t>G</t>
  </si>
  <si>
    <t>GP</t>
  </si>
  <si>
    <t>G-Holz</t>
  </si>
  <si>
    <t>Heim - Gast</t>
  </si>
  <si>
    <t>Di</t>
  </si>
  <si>
    <t>17 Uhr</t>
  </si>
  <si>
    <t>Stadtverwaltung</t>
  </si>
  <si>
    <t>-</t>
  </si>
  <si>
    <t>Arbeitsamt</t>
  </si>
  <si>
    <t>:</t>
  </si>
  <si>
    <t>Vorwerk &amp; Co. 1</t>
  </si>
  <si>
    <t>Vorwerk &amp; Co. 2</t>
  </si>
  <si>
    <t>Mi</t>
  </si>
  <si>
    <t>SSG Wuppertal 1</t>
  </si>
  <si>
    <t>SSG Wuppertal 2</t>
  </si>
  <si>
    <t>18 Uhr</t>
  </si>
  <si>
    <t>Grünsiegel</t>
  </si>
  <si>
    <t>Rainbow</t>
  </si>
  <si>
    <t>Mo</t>
  </si>
  <si>
    <t>Schmersal</t>
  </si>
  <si>
    <t>Do</t>
  </si>
  <si>
    <t>20 Uhr</t>
  </si>
  <si>
    <t>R</t>
  </si>
  <si>
    <t>Ä=</t>
  </si>
  <si>
    <t>Änderung</t>
  </si>
  <si>
    <t>Rang</t>
  </si>
  <si>
    <t>Spiele</t>
  </si>
  <si>
    <t>VEREIN</t>
  </si>
  <si>
    <t>P</t>
  </si>
  <si>
    <t>EWP</t>
  </si>
  <si>
    <t>Holz</t>
  </si>
  <si>
    <t>H-EWP</t>
  </si>
  <si>
    <t>G-EWP</t>
  </si>
  <si>
    <t>Stadtsparkasse</t>
  </si>
  <si>
    <t>19 Uhr</t>
  </si>
  <si>
    <t>Vorwerk &amp; Co. II</t>
  </si>
  <si>
    <t>SSG Wuppertal I</t>
  </si>
  <si>
    <t>SSG Wuppertal II</t>
  </si>
  <si>
    <t>Vorwerk &amp; Co. I</t>
  </si>
  <si>
    <t>Ä</t>
  </si>
  <si>
    <t xml:space="preserve">Spielplan Kegeln Saison 2019/2020 </t>
  </si>
  <si>
    <t>Stand: Saisonende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</si>
</sst>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.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10" applyNumberFormat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0" borderId="11" xfId="0" applyFont="1" applyBorder="1" applyAlignment="1">
      <alignment/>
    </xf>
    <xf numFmtId="0" fontId="8" fillId="33" borderId="0" xfId="51" applyNumberFormat="1" applyFont="1" applyFill="1" applyBorder="1" applyAlignment="1" applyProtection="1">
      <alignment horizontal="left" indent="3"/>
      <protection/>
    </xf>
    <xf numFmtId="0" fontId="6" fillId="33" borderId="0" xfId="0" applyFont="1" applyFill="1" applyAlignment="1">
      <alignment horizontal="left" indent="2"/>
    </xf>
    <xf numFmtId="0" fontId="10" fillId="33" borderId="0" xfId="0" applyFont="1" applyFill="1" applyAlignment="1">
      <alignment/>
    </xf>
    <xf numFmtId="0" fontId="11" fillId="33" borderId="0" xfId="51" applyNumberFormat="1" applyFont="1" applyFill="1" applyBorder="1" applyAlignment="1" applyProtection="1">
      <alignment horizontal="left" indent="3"/>
      <protection/>
    </xf>
    <xf numFmtId="0" fontId="5" fillId="0" borderId="0" xfId="0" applyFont="1" applyAlignment="1">
      <alignment vertical="top"/>
    </xf>
    <xf numFmtId="0" fontId="5" fillId="34" borderId="0" xfId="0" applyFont="1" applyFill="1" applyAlignment="1">
      <alignment vertical="top"/>
    </xf>
    <xf numFmtId="0" fontId="6" fillId="34" borderId="0" xfId="0" applyFont="1" applyFill="1" applyAlignment="1">
      <alignment horizontal="center" vertical="top"/>
    </xf>
    <xf numFmtId="0" fontId="6" fillId="34" borderId="0" xfId="0" applyFont="1" applyFill="1" applyAlignment="1">
      <alignment horizontal="left" vertical="top"/>
    </xf>
    <xf numFmtId="0" fontId="12" fillId="35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36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14" fillId="0" borderId="12" xfId="0" applyFont="1" applyFill="1" applyBorder="1" applyAlignment="1">
      <alignment horizontal="center"/>
    </xf>
    <xf numFmtId="0" fontId="14" fillId="35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35" borderId="15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5" fillId="37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4" fontId="14" fillId="35" borderId="25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35" borderId="26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164" fontId="14" fillId="35" borderId="28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4" fillId="35" borderId="30" xfId="0" applyFont="1" applyFill="1" applyBorder="1" applyAlignment="1">
      <alignment/>
    </xf>
    <xf numFmtId="0" fontId="14" fillId="35" borderId="31" xfId="0" applyFont="1" applyFill="1" applyBorder="1" applyAlignment="1">
      <alignment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35" borderId="12" xfId="0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35" borderId="13" xfId="0" applyFont="1" applyFill="1" applyBorder="1" applyAlignment="1" applyProtection="1">
      <alignment horizontal="center" vertical="center"/>
      <protection/>
    </xf>
    <xf numFmtId="0" fontId="14" fillId="35" borderId="16" xfId="0" applyFont="1" applyFill="1" applyBorder="1" applyAlignment="1" applyProtection="1">
      <alignment horizontal="center" vertical="center"/>
      <protection/>
    </xf>
    <xf numFmtId="0" fontId="14" fillId="35" borderId="27" xfId="0" applyFont="1" applyFill="1" applyBorder="1" applyAlignment="1" applyProtection="1">
      <alignment horizontal="center" vertical="center"/>
      <protection/>
    </xf>
    <xf numFmtId="164" fontId="14" fillId="35" borderId="25" xfId="0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35" borderId="26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164" fontId="14" fillId="35" borderId="28" xfId="0" applyNumberFormat="1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14" fillId="35" borderId="3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gebnis 2" xfId="45"/>
    <cellStyle name="Ergebnis 3" xfId="46"/>
    <cellStyle name="Ergebnis 4" xfId="47"/>
    <cellStyle name="Erklärender Text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Überschrift 5" xfId="61"/>
    <cellStyle name="Überschrift 6" xfId="62"/>
    <cellStyle name="Überschrift 7" xfId="63"/>
    <cellStyle name="Überschrift 8" xfId="64"/>
    <cellStyle name="Verknüpfte Zelle" xfId="65"/>
    <cellStyle name="Currency" xfId="66"/>
    <cellStyle name="Currency [0]" xfId="67"/>
    <cellStyle name="Warnender Text" xfId="68"/>
    <cellStyle name="Zelle überprüfen" xfId="69"/>
  </cellStyles>
  <dxfs count="260"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ill>
        <patternFill>
          <bgColor rgb="FFFFC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</font>
      <fill>
        <patternFill patternType="solid">
          <fgColor indexed="13"/>
          <bgColor indexed="51"/>
        </patternFill>
      </fill>
    </dxf>
    <dxf>
      <font>
        <b val="0"/>
        <color indexed="8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6"/>
          <bgColor indexed="24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.Kessler@web.de" TargetMode="External" /><Relationship Id="rId2" Type="http://schemas.openxmlformats.org/officeDocument/2006/relationships/hyperlink" Target="http://www.bkv-wuppertal.ne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zoomScalePageLayoutView="0" workbookViewId="0" topLeftCell="A1">
      <pane ySplit="8" topLeftCell="A49" activePane="bottomLeft" state="frozen"/>
      <selection pane="topLeft" activeCell="E1" sqref="E1"/>
      <selection pane="bottomLeft" activeCell="J3" sqref="J3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4" width="7.140625" style="0" customWidth="1"/>
    <col min="5" max="5" width="7.7109375" style="0" customWidth="1"/>
    <col min="6" max="6" width="16.421875" style="0" customWidth="1"/>
    <col min="7" max="7" width="15.57421875" style="0" customWidth="1"/>
    <col min="8" max="8" width="32.421875" style="0" customWidth="1"/>
    <col min="9" max="9" width="4.28125" style="0" customWidth="1"/>
    <col min="10" max="10" width="32.421875" style="0" customWidth="1"/>
    <col min="11" max="11" width="12.00390625" style="0" customWidth="1"/>
    <col min="12" max="13" width="4.28125" style="0" customWidth="1"/>
    <col min="14" max="14" width="4.00390625" style="0" customWidth="1"/>
    <col min="15" max="16" width="4.140625" style="0" customWidth="1"/>
    <col min="17" max="17" width="12.00390625" style="0" customWidth="1"/>
    <col min="18" max="18" width="31.140625" style="0" hidden="1" customWidth="1"/>
    <col min="19" max="20" width="11.421875" style="1" customWidth="1"/>
    <col min="21" max="21" width="24.57421875" style="1" customWidth="1"/>
  </cols>
  <sheetData>
    <row r="1" spans="1:17" s="1" customFormat="1" ht="15">
      <c r="A1" s="2"/>
      <c r="B1" s="3" t="s">
        <v>0</v>
      </c>
      <c r="C1" s="3"/>
      <c r="D1" s="3"/>
      <c r="E1" s="3"/>
      <c r="F1" s="3"/>
      <c r="G1" s="3" t="s">
        <v>1</v>
      </c>
      <c r="H1" s="3"/>
      <c r="I1" s="3"/>
      <c r="J1" s="4" t="s">
        <v>2</v>
      </c>
      <c r="K1" s="2"/>
      <c r="L1" s="2"/>
      <c r="M1" s="2"/>
      <c r="N1" s="2"/>
      <c r="O1" s="2"/>
      <c r="P1" s="2"/>
      <c r="Q1" s="2"/>
    </row>
    <row r="2" spans="1:17" s="1" customFormat="1" ht="15">
      <c r="A2" s="2"/>
      <c r="B2" s="3" t="s">
        <v>3</v>
      </c>
      <c r="C2" s="3"/>
      <c r="D2" s="3"/>
      <c r="E2" s="3"/>
      <c r="F2" s="3"/>
      <c r="G2" s="3" t="s">
        <v>4</v>
      </c>
      <c r="H2" s="3"/>
      <c r="I2" s="3"/>
      <c r="J2" s="5"/>
      <c r="K2" s="2"/>
      <c r="L2" s="2"/>
      <c r="M2" s="2"/>
      <c r="N2" s="2"/>
      <c r="O2" s="2"/>
      <c r="P2" s="2"/>
      <c r="Q2" s="2"/>
    </row>
    <row r="3" spans="1:17" s="1" customFormat="1" ht="15">
      <c r="A3" s="2"/>
      <c r="B3" s="3" t="s">
        <v>5</v>
      </c>
      <c r="C3" s="3"/>
      <c r="D3" s="3"/>
      <c r="E3" s="3"/>
      <c r="F3" s="3"/>
      <c r="G3" s="6" t="s">
        <v>6</v>
      </c>
      <c r="H3" s="7"/>
      <c r="I3" s="3"/>
      <c r="J3" s="5"/>
      <c r="K3" s="2"/>
      <c r="L3" s="2"/>
      <c r="M3" s="2" t="s">
        <v>7</v>
      </c>
      <c r="N3" s="2"/>
      <c r="O3" s="2"/>
      <c r="P3" s="2"/>
      <c r="Q3" s="2"/>
    </row>
    <row r="4" spans="1:17" s="1" customFormat="1" ht="15">
      <c r="A4" s="2"/>
      <c r="B4" s="8" t="s">
        <v>8</v>
      </c>
      <c r="C4" s="3"/>
      <c r="D4" s="3"/>
      <c r="E4" s="3"/>
      <c r="F4" s="3"/>
      <c r="G4" s="9" t="s">
        <v>9</v>
      </c>
      <c r="H4" s="7"/>
      <c r="I4" s="3"/>
      <c r="J4" s="2"/>
      <c r="K4" s="2"/>
      <c r="L4" s="2"/>
      <c r="M4" s="2"/>
      <c r="N4" s="2"/>
      <c r="O4" s="2"/>
      <c r="P4" s="2"/>
      <c r="Q4" s="2"/>
    </row>
    <row r="5" spans="1:17" s="1" customFormat="1" ht="15">
      <c r="A5" s="2"/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</row>
    <row r="6" spans="1:17" s="1" customFormat="1" ht="15">
      <c r="A6" s="2"/>
      <c r="B6" s="3" t="s">
        <v>60</v>
      </c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  <c r="Q6" s="2"/>
    </row>
    <row r="7" spans="1:17" s="1" customFormat="1" ht="15">
      <c r="A7" s="2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</row>
    <row r="8" spans="1:21" s="16" customFormat="1" ht="36" customHeight="1">
      <c r="A8" s="10"/>
      <c r="B8" s="11"/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3" t="s">
        <v>15</v>
      </c>
      <c r="I8" s="13"/>
      <c r="J8" s="13" t="s">
        <v>16</v>
      </c>
      <c r="K8" s="12" t="s">
        <v>17</v>
      </c>
      <c r="L8" s="12" t="s">
        <v>18</v>
      </c>
      <c r="M8" s="12" t="s">
        <v>19</v>
      </c>
      <c r="N8" s="12"/>
      <c r="O8" s="12" t="s">
        <v>20</v>
      </c>
      <c r="P8" s="12" t="s">
        <v>21</v>
      </c>
      <c r="Q8" s="12" t="s">
        <v>22</v>
      </c>
      <c r="R8" s="14" t="s">
        <v>23</v>
      </c>
      <c r="S8" s="15"/>
      <c r="T8" s="15"/>
      <c r="U8" s="15"/>
    </row>
    <row r="9" spans="1:18" ht="13.5" customHeight="1">
      <c r="A9" s="17"/>
      <c r="B9" s="18"/>
      <c r="C9" s="18">
        <v>1</v>
      </c>
      <c r="D9" s="18" t="s">
        <v>19</v>
      </c>
      <c r="E9" s="19" t="s">
        <v>38</v>
      </c>
      <c r="F9" s="20">
        <v>43745</v>
      </c>
      <c r="G9" s="21" t="s">
        <v>25</v>
      </c>
      <c r="H9" s="5" t="s">
        <v>37</v>
      </c>
      <c r="I9" s="19" t="s">
        <v>27</v>
      </c>
      <c r="J9" s="5" t="s">
        <v>26</v>
      </c>
      <c r="K9" s="72">
        <v>1051</v>
      </c>
      <c r="L9" s="18">
        <v>17</v>
      </c>
      <c r="M9" s="18">
        <v>0</v>
      </c>
      <c r="N9" s="19" t="s">
        <v>29</v>
      </c>
      <c r="O9" s="18">
        <v>3</v>
      </c>
      <c r="P9" s="18">
        <v>38</v>
      </c>
      <c r="Q9" s="18">
        <v>1160</v>
      </c>
      <c r="R9" t="str">
        <f aca="true" t="shared" si="0" ref="R9:R71">CONCATENATE(H9,I9,J9)</f>
        <v>Rainbow-Stadtverwaltung</v>
      </c>
    </row>
    <row r="10" spans="1:18" ht="13.5" customHeight="1">
      <c r="A10" s="17"/>
      <c r="B10" s="18"/>
      <c r="C10" s="18">
        <v>2</v>
      </c>
      <c r="D10" s="18" t="s">
        <v>19</v>
      </c>
      <c r="E10" s="19" t="s">
        <v>40</v>
      </c>
      <c r="F10" s="20">
        <v>43748</v>
      </c>
      <c r="G10" s="21" t="s">
        <v>54</v>
      </c>
      <c r="H10" s="5" t="s">
        <v>53</v>
      </c>
      <c r="I10" s="19" t="s">
        <v>27</v>
      </c>
      <c r="J10" s="5" t="s">
        <v>55</v>
      </c>
      <c r="K10" s="73">
        <v>1182</v>
      </c>
      <c r="L10" s="18">
        <v>34</v>
      </c>
      <c r="M10" s="18">
        <v>3</v>
      </c>
      <c r="N10" s="19" t="s">
        <v>29</v>
      </c>
      <c r="O10" s="18">
        <v>0</v>
      </c>
      <c r="P10" s="18">
        <v>21</v>
      </c>
      <c r="Q10" s="18">
        <v>1096</v>
      </c>
      <c r="R10" t="str">
        <f t="shared" si="0"/>
        <v>Stadtsparkasse-Vorwerk &amp; Co. II</v>
      </c>
    </row>
    <row r="11" spans="1:18" ht="13.5" customHeight="1">
      <c r="A11" s="17"/>
      <c r="B11" s="18"/>
      <c r="C11" s="18">
        <v>3</v>
      </c>
      <c r="D11" s="18" t="s">
        <v>19</v>
      </c>
      <c r="E11" s="19" t="s">
        <v>32</v>
      </c>
      <c r="F11" s="20">
        <v>43754</v>
      </c>
      <c r="G11" s="21" t="s">
        <v>25</v>
      </c>
      <c r="H11" s="5" t="s">
        <v>56</v>
      </c>
      <c r="I11" s="19" t="s">
        <v>27</v>
      </c>
      <c r="J11" s="5" t="s">
        <v>57</v>
      </c>
      <c r="K11" s="73">
        <v>1274</v>
      </c>
      <c r="L11" s="18">
        <v>40</v>
      </c>
      <c r="M11" s="18">
        <v>3</v>
      </c>
      <c r="N11" s="19" t="s">
        <v>29</v>
      </c>
      <c r="O11" s="18">
        <v>0</v>
      </c>
      <c r="P11" s="18">
        <v>15</v>
      </c>
      <c r="Q11" s="18">
        <v>1069</v>
      </c>
      <c r="R11" t="str">
        <f t="shared" si="0"/>
        <v>SSG Wuppertal I-SSG Wuppertal II</v>
      </c>
    </row>
    <row r="12" spans="1:18" ht="13.5" customHeight="1">
      <c r="A12" s="17"/>
      <c r="B12" s="18"/>
      <c r="C12" s="18">
        <v>4</v>
      </c>
      <c r="D12" s="18" t="s">
        <v>19</v>
      </c>
      <c r="E12" s="19" t="s">
        <v>32</v>
      </c>
      <c r="F12" s="20">
        <v>43754</v>
      </c>
      <c r="G12" s="21" t="s">
        <v>35</v>
      </c>
      <c r="H12" s="5" t="s">
        <v>36</v>
      </c>
      <c r="I12" s="19" t="s">
        <v>27</v>
      </c>
      <c r="J12" s="5" t="s">
        <v>58</v>
      </c>
      <c r="K12" s="73">
        <v>1187</v>
      </c>
      <c r="L12" s="18">
        <v>35</v>
      </c>
      <c r="M12" s="18">
        <v>3</v>
      </c>
      <c r="N12" s="19" t="s">
        <v>29</v>
      </c>
      <c r="O12" s="18">
        <v>0</v>
      </c>
      <c r="P12" s="18">
        <v>20</v>
      </c>
      <c r="Q12" s="18">
        <v>1127</v>
      </c>
      <c r="R12" t="str">
        <f t="shared" si="0"/>
        <v>Grünsiegel-Vorwerk &amp; Co. I</v>
      </c>
    </row>
    <row r="13" spans="1:18" ht="13.5" customHeight="1">
      <c r="A13" s="17"/>
      <c r="B13" s="18"/>
      <c r="C13" s="18">
        <v>5</v>
      </c>
      <c r="D13" s="18" t="s">
        <v>19</v>
      </c>
      <c r="E13" s="19" t="s">
        <v>38</v>
      </c>
      <c r="F13" s="20">
        <v>43759</v>
      </c>
      <c r="G13" s="21" t="s">
        <v>25</v>
      </c>
      <c r="H13" s="5" t="s">
        <v>28</v>
      </c>
      <c r="I13" s="19" t="s">
        <v>27</v>
      </c>
      <c r="J13" s="5" t="s">
        <v>37</v>
      </c>
      <c r="K13" s="72"/>
      <c r="L13" s="18"/>
      <c r="M13" s="18"/>
      <c r="N13" s="19"/>
      <c r="O13" s="18"/>
      <c r="P13" s="18"/>
      <c r="Q13" s="18"/>
      <c r="R13" t="str">
        <f t="shared" si="0"/>
        <v>Arbeitsamt-Rainbow</v>
      </c>
    </row>
    <row r="14" spans="1:18" ht="13.5" customHeight="1">
      <c r="A14" s="17"/>
      <c r="B14" s="18"/>
      <c r="C14" s="18">
        <v>6</v>
      </c>
      <c r="D14" s="18" t="s">
        <v>19</v>
      </c>
      <c r="E14" s="19" t="s">
        <v>32</v>
      </c>
      <c r="F14" s="20">
        <v>43761</v>
      </c>
      <c r="G14" s="21" t="s">
        <v>25</v>
      </c>
      <c r="H14" s="5" t="s">
        <v>56</v>
      </c>
      <c r="I14" s="19" t="s">
        <v>27</v>
      </c>
      <c r="J14" s="5" t="s">
        <v>36</v>
      </c>
      <c r="K14" s="72">
        <v>1209</v>
      </c>
      <c r="L14" s="18">
        <v>19</v>
      </c>
      <c r="M14" s="18">
        <v>0</v>
      </c>
      <c r="N14" s="19" t="s">
        <v>29</v>
      </c>
      <c r="O14" s="18">
        <v>3</v>
      </c>
      <c r="P14" s="18">
        <v>36</v>
      </c>
      <c r="Q14" s="18">
        <v>1288</v>
      </c>
      <c r="R14" t="str">
        <f t="shared" si="0"/>
        <v>SSG Wuppertal I-Grünsiegel</v>
      </c>
    </row>
    <row r="15" spans="1:18" ht="13.5" customHeight="1">
      <c r="A15" s="17"/>
      <c r="B15" s="18"/>
      <c r="C15" s="18">
        <v>7</v>
      </c>
      <c r="D15" s="18" t="s">
        <v>19</v>
      </c>
      <c r="E15" s="19" t="s">
        <v>24</v>
      </c>
      <c r="F15" s="20">
        <v>43767</v>
      </c>
      <c r="G15" s="21" t="s">
        <v>25</v>
      </c>
      <c r="H15" s="5" t="s">
        <v>26</v>
      </c>
      <c r="I15" s="19" t="s">
        <v>27</v>
      </c>
      <c r="J15" s="5" t="s">
        <v>36</v>
      </c>
      <c r="K15" s="73">
        <v>1287</v>
      </c>
      <c r="L15" s="18">
        <v>31</v>
      </c>
      <c r="M15" s="18">
        <v>2</v>
      </c>
      <c r="N15" s="19" t="s">
        <v>29</v>
      </c>
      <c r="O15" s="18">
        <v>1</v>
      </c>
      <c r="P15" s="18">
        <v>24</v>
      </c>
      <c r="Q15" s="18">
        <v>1246</v>
      </c>
      <c r="R15" t="str">
        <f t="shared" si="0"/>
        <v>Stadtverwaltung-Grünsiegel</v>
      </c>
    </row>
    <row r="16" spans="1:18" ht="13.5" customHeight="1">
      <c r="A16" s="17"/>
      <c r="B16" s="18"/>
      <c r="C16" s="18">
        <v>8</v>
      </c>
      <c r="D16" s="18" t="s">
        <v>19</v>
      </c>
      <c r="E16" s="19" t="s">
        <v>24</v>
      </c>
      <c r="F16" s="20">
        <v>43767</v>
      </c>
      <c r="G16" s="21" t="s">
        <v>25</v>
      </c>
      <c r="H16" s="5" t="s">
        <v>55</v>
      </c>
      <c r="I16" s="19" t="s">
        <v>27</v>
      </c>
      <c r="J16" s="5" t="s">
        <v>56</v>
      </c>
      <c r="K16" s="72">
        <v>1115</v>
      </c>
      <c r="L16" s="18">
        <v>21</v>
      </c>
      <c r="M16" s="18">
        <v>0</v>
      </c>
      <c r="N16" s="19" t="s">
        <v>29</v>
      </c>
      <c r="O16" s="18">
        <v>3</v>
      </c>
      <c r="P16" s="18">
        <v>34</v>
      </c>
      <c r="Q16" s="18">
        <v>1186</v>
      </c>
      <c r="R16" t="str">
        <f t="shared" si="0"/>
        <v>Vorwerk &amp; Co. II-SSG Wuppertal I</v>
      </c>
    </row>
    <row r="17" spans="1:18" ht="13.5" customHeight="1">
      <c r="A17" s="17"/>
      <c r="B17" s="18"/>
      <c r="C17" s="18">
        <v>9</v>
      </c>
      <c r="D17" s="18" t="s">
        <v>19</v>
      </c>
      <c r="E17" s="19" t="s">
        <v>24</v>
      </c>
      <c r="F17" s="20">
        <v>43767</v>
      </c>
      <c r="G17" s="21" t="s">
        <v>41</v>
      </c>
      <c r="H17" s="5" t="s">
        <v>39</v>
      </c>
      <c r="I17" s="19" t="s">
        <v>27</v>
      </c>
      <c r="J17" s="5" t="s">
        <v>28</v>
      </c>
      <c r="K17" s="72"/>
      <c r="L17" s="18"/>
      <c r="M17" s="18"/>
      <c r="N17" s="19"/>
      <c r="O17" s="18"/>
      <c r="P17" s="18"/>
      <c r="Q17" s="18"/>
      <c r="R17" t="str">
        <f t="shared" si="0"/>
        <v>Schmersal-Arbeitsamt</v>
      </c>
    </row>
    <row r="18" spans="1:18" ht="13.5" customHeight="1">
      <c r="A18" s="17"/>
      <c r="B18" s="18"/>
      <c r="C18" s="18">
        <v>10</v>
      </c>
      <c r="D18" s="18" t="s">
        <v>19</v>
      </c>
      <c r="E18" s="19" t="s">
        <v>32</v>
      </c>
      <c r="F18" s="20">
        <v>43768</v>
      </c>
      <c r="G18" s="21" t="s">
        <v>25</v>
      </c>
      <c r="H18" s="5" t="s">
        <v>57</v>
      </c>
      <c r="I18" s="19" t="s">
        <v>27</v>
      </c>
      <c r="J18" s="5" t="s">
        <v>58</v>
      </c>
      <c r="K18" s="72">
        <v>1059</v>
      </c>
      <c r="L18" s="18">
        <v>15</v>
      </c>
      <c r="M18" s="18">
        <v>0</v>
      </c>
      <c r="N18" s="19" t="s">
        <v>29</v>
      </c>
      <c r="O18" s="18">
        <v>3</v>
      </c>
      <c r="P18" s="18">
        <v>40</v>
      </c>
      <c r="Q18" s="18">
        <v>1276</v>
      </c>
      <c r="R18" t="str">
        <f t="shared" si="0"/>
        <v>SSG Wuppertal II-Vorwerk &amp; Co. I</v>
      </c>
    </row>
    <row r="19" spans="1:18" ht="13.5" customHeight="1">
      <c r="A19" s="17"/>
      <c r="B19" s="18" t="s">
        <v>59</v>
      </c>
      <c r="C19" s="18">
        <v>11</v>
      </c>
      <c r="D19" s="18" t="s">
        <v>19</v>
      </c>
      <c r="E19" s="19" t="s">
        <v>38</v>
      </c>
      <c r="F19" s="20">
        <v>43787</v>
      </c>
      <c r="G19" s="21" t="s">
        <v>25</v>
      </c>
      <c r="H19" s="5" t="s">
        <v>28</v>
      </c>
      <c r="I19" s="19" t="s">
        <v>27</v>
      </c>
      <c r="J19" s="5" t="s">
        <v>53</v>
      </c>
      <c r="K19" s="72"/>
      <c r="L19" s="18"/>
      <c r="M19" s="18"/>
      <c r="N19" s="19"/>
      <c r="O19" s="18"/>
      <c r="P19" s="18"/>
      <c r="Q19" s="18"/>
      <c r="R19" t="str">
        <f t="shared" si="0"/>
        <v>Arbeitsamt-Stadtsparkasse</v>
      </c>
    </row>
    <row r="20" spans="1:18" ht="13.5" customHeight="1">
      <c r="A20" s="17"/>
      <c r="B20" s="18"/>
      <c r="C20" s="18">
        <v>12</v>
      </c>
      <c r="D20" s="18" t="s">
        <v>19</v>
      </c>
      <c r="E20" s="19" t="s">
        <v>38</v>
      </c>
      <c r="F20" s="20">
        <v>43773</v>
      </c>
      <c r="G20" s="21" t="s">
        <v>25</v>
      </c>
      <c r="H20" s="5" t="s">
        <v>37</v>
      </c>
      <c r="I20" s="19" t="s">
        <v>27</v>
      </c>
      <c r="J20" s="5" t="s">
        <v>36</v>
      </c>
      <c r="K20" s="72">
        <v>1091</v>
      </c>
      <c r="L20" s="18">
        <v>15</v>
      </c>
      <c r="M20" s="18">
        <v>0</v>
      </c>
      <c r="N20" s="19" t="s">
        <v>29</v>
      </c>
      <c r="O20" s="18">
        <v>3</v>
      </c>
      <c r="P20" s="18">
        <v>40</v>
      </c>
      <c r="Q20" s="18">
        <v>1340</v>
      </c>
      <c r="R20" t="str">
        <f t="shared" si="0"/>
        <v>Rainbow-Grünsiegel</v>
      </c>
    </row>
    <row r="21" spans="1:18" ht="13.5" customHeight="1">
      <c r="A21" s="17"/>
      <c r="B21" s="18"/>
      <c r="C21" s="18">
        <v>13</v>
      </c>
      <c r="D21" s="18" t="s">
        <v>19</v>
      </c>
      <c r="E21" s="19" t="s">
        <v>24</v>
      </c>
      <c r="F21" s="20">
        <v>43774</v>
      </c>
      <c r="G21" s="21" t="s">
        <v>25</v>
      </c>
      <c r="H21" s="5" t="s">
        <v>58</v>
      </c>
      <c r="I21" s="19" t="s">
        <v>27</v>
      </c>
      <c r="J21" s="5" t="s">
        <v>55</v>
      </c>
      <c r="K21" s="73">
        <v>1284</v>
      </c>
      <c r="L21" s="18">
        <v>40</v>
      </c>
      <c r="M21" s="18">
        <v>3</v>
      </c>
      <c r="N21" s="19" t="s">
        <v>29</v>
      </c>
      <c r="O21" s="18">
        <v>0</v>
      </c>
      <c r="P21" s="18">
        <v>15</v>
      </c>
      <c r="Q21" s="18">
        <v>1079</v>
      </c>
      <c r="R21" t="str">
        <f t="shared" si="0"/>
        <v>Vorwerk &amp; Co. I-Vorwerk &amp; Co. II</v>
      </c>
    </row>
    <row r="22" spans="1:18" ht="13.5" customHeight="1">
      <c r="A22" s="17"/>
      <c r="B22" s="18"/>
      <c r="C22" s="18">
        <v>14</v>
      </c>
      <c r="D22" s="18" t="s">
        <v>19</v>
      </c>
      <c r="E22" s="19" t="s">
        <v>32</v>
      </c>
      <c r="F22" s="20">
        <v>43775</v>
      </c>
      <c r="G22" s="21" t="s">
        <v>25</v>
      </c>
      <c r="H22" s="5" t="s">
        <v>56</v>
      </c>
      <c r="I22" s="19" t="s">
        <v>27</v>
      </c>
      <c r="J22" s="5" t="s">
        <v>39</v>
      </c>
      <c r="K22" s="73">
        <v>1234</v>
      </c>
      <c r="L22" s="18">
        <v>39</v>
      </c>
      <c r="M22" s="18">
        <v>3</v>
      </c>
      <c r="N22" s="19" t="s">
        <v>29</v>
      </c>
      <c r="O22" s="18">
        <v>0</v>
      </c>
      <c r="P22" s="18">
        <v>16</v>
      </c>
      <c r="Q22" s="18">
        <v>1082</v>
      </c>
      <c r="R22" t="str">
        <f t="shared" si="0"/>
        <v>SSG Wuppertal I-Schmersal</v>
      </c>
    </row>
    <row r="23" spans="1:18" ht="13.5" customHeight="1">
      <c r="A23" s="17"/>
      <c r="B23" s="18"/>
      <c r="C23" s="18">
        <v>15</v>
      </c>
      <c r="D23" s="18" t="s">
        <v>19</v>
      </c>
      <c r="E23" s="19" t="s">
        <v>38</v>
      </c>
      <c r="F23" s="20">
        <v>43780</v>
      </c>
      <c r="G23" s="21" t="s">
        <v>25</v>
      </c>
      <c r="H23" s="5" t="s">
        <v>28</v>
      </c>
      <c r="I23" s="19" t="s">
        <v>27</v>
      </c>
      <c r="J23" s="5" t="s">
        <v>55</v>
      </c>
      <c r="K23" s="72"/>
      <c r="L23" s="18"/>
      <c r="M23" s="18"/>
      <c r="N23" s="19"/>
      <c r="O23" s="18"/>
      <c r="P23" s="18"/>
      <c r="Q23" s="18"/>
      <c r="R23" t="str">
        <f t="shared" si="0"/>
        <v>Arbeitsamt-Vorwerk &amp; Co. II</v>
      </c>
    </row>
    <row r="24" spans="1:18" ht="13.5" customHeight="1">
      <c r="A24" s="17"/>
      <c r="B24" s="18"/>
      <c r="C24" s="18">
        <v>16</v>
      </c>
      <c r="D24" s="18" t="s">
        <v>19</v>
      </c>
      <c r="E24" s="19" t="s">
        <v>24</v>
      </c>
      <c r="F24" s="20">
        <v>43781</v>
      </c>
      <c r="G24" s="21" t="s">
        <v>41</v>
      </c>
      <c r="H24" s="5" t="s">
        <v>39</v>
      </c>
      <c r="I24" s="19" t="s">
        <v>27</v>
      </c>
      <c r="J24" s="5" t="s">
        <v>58</v>
      </c>
      <c r="K24" s="72">
        <v>1088</v>
      </c>
      <c r="L24" s="18">
        <v>18</v>
      </c>
      <c r="M24" s="18">
        <v>0</v>
      </c>
      <c r="N24" s="19" t="s">
        <v>29</v>
      </c>
      <c r="O24" s="18">
        <v>3</v>
      </c>
      <c r="P24" s="18">
        <v>37</v>
      </c>
      <c r="Q24" s="18">
        <v>1254</v>
      </c>
      <c r="R24" t="str">
        <f t="shared" si="0"/>
        <v>Schmersal-Vorwerk &amp; Co. I</v>
      </c>
    </row>
    <row r="25" spans="1:18" ht="13.5" customHeight="1">
      <c r="A25" s="17"/>
      <c r="B25" s="18"/>
      <c r="C25" s="18">
        <v>17</v>
      </c>
      <c r="D25" s="18" t="s">
        <v>19</v>
      </c>
      <c r="E25" s="19" t="s">
        <v>32</v>
      </c>
      <c r="F25" s="20">
        <v>43782</v>
      </c>
      <c r="G25" s="21" t="s">
        <v>25</v>
      </c>
      <c r="H25" s="5" t="s">
        <v>57</v>
      </c>
      <c r="I25" s="19" t="s">
        <v>27</v>
      </c>
      <c r="J25" s="5" t="s">
        <v>26</v>
      </c>
      <c r="K25" s="72">
        <v>1057</v>
      </c>
      <c r="L25" s="18">
        <v>23</v>
      </c>
      <c r="M25" s="18">
        <v>1</v>
      </c>
      <c r="N25" s="19" t="s">
        <v>29</v>
      </c>
      <c r="O25" s="18">
        <v>2</v>
      </c>
      <c r="P25" s="18">
        <v>32</v>
      </c>
      <c r="Q25" s="18">
        <v>1109</v>
      </c>
      <c r="R25" t="str">
        <f t="shared" si="0"/>
        <v>SSG Wuppertal II-Stadtverwaltung</v>
      </c>
    </row>
    <row r="26" spans="1:18" ht="13.5" customHeight="1">
      <c r="A26" s="17"/>
      <c r="B26" s="18"/>
      <c r="C26" s="18">
        <v>18</v>
      </c>
      <c r="D26" s="18" t="s">
        <v>19</v>
      </c>
      <c r="E26" s="19" t="s">
        <v>32</v>
      </c>
      <c r="F26" s="20">
        <v>43782</v>
      </c>
      <c r="G26" s="21" t="s">
        <v>35</v>
      </c>
      <c r="H26" s="5" t="s">
        <v>36</v>
      </c>
      <c r="I26" s="19" t="s">
        <v>27</v>
      </c>
      <c r="J26" s="5" t="s">
        <v>28</v>
      </c>
      <c r="K26" s="72"/>
      <c r="L26" s="18"/>
      <c r="M26" s="18"/>
      <c r="N26" s="19"/>
      <c r="O26" s="18"/>
      <c r="P26" s="18"/>
      <c r="Q26" s="18"/>
      <c r="R26" t="str">
        <f t="shared" si="0"/>
        <v>Grünsiegel-Arbeitsamt</v>
      </c>
    </row>
    <row r="27" spans="1:18" ht="13.5" customHeight="1">
      <c r="A27" s="17"/>
      <c r="B27" s="18"/>
      <c r="C27" s="18">
        <v>19</v>
      </c>
      <c r="D27" s="18" t="s">
        <v>19</v>
      </c>
      <c r="E27" s="19" t="s">
        <v>40</v>
      </c>
      <c r="F27" s="20">
        <v>43783</v>
      </c>
      <c r="G27" s="21" t="s">
        <v>54</v>
      </c>
      <c r="H27" s="5" t="s">
        <v>53</v>
      </c>
      <c r="I27" s="19" t="s">
        <v>27</v>
      </c>
      <c r="J27" s="5" t="s">
        <v>56</v>
      </c>
      <c r="K27" s="73">
        <v>1299</v>
      </c>
      <c r="L27" s="18">
        <v>30</v>
      </c>
      <c r="M27" s="18">
        <v>2</v>
      </c>
      <c r="N27" s="19" t="s">
        <v>29</v>
      </c>
      <c r="O27" s="18">
        <v>1</v>
      </c>
      <c r="P27" s="18">
        <v>25</v>
      </c>
      <c r="Q27" s="18">
        <v>1237</v>
      </c>
      <c r="R27" t="str">
        <f t="shared" si="0"/>
        <v>Stadtsparkasse-SSG Wuppertal I</v>
      </c>
    </row>
    <row r="28" spans="1:18" ht="13.5" customHeight="1">
      <c r="A28" s="17"/>
      <c r="B28" s="18"/>
      <c r="C28" s="18">
        <v>20</v>
      </c>
      <c r="D28" s="18" t="s">
        <v>19</v>
      </c>
      <c r="E28" s="19" t="s">
        <v>38</v>
      </c>
      <c r="F28" s="20">
        <v>43787</v>
      </c>
      <c r="G28" s="21" t="s">
        <v>25</v>
      </c>
      <c r="H28" s="5" t="s">
        <v>37</v>
      </c>
      <c r="I28" s="19" t="s">
        <v>27</v>
      </c>
      <c r="J28" s="5" t="s">
        <v>57</v>
      </c>
      <c r="K28" s="72">
        <v>1034</v>
      </c>
      <c r="L28" s="18">
        <v>18</v>
      </c>
      <c r="M28" s="18">
        <v>0</v>
      </c>
      <c r="N28" s="19" t="s">
        <v>29</v>
      </c>
      <c r="O28" s="18">
        <v>3</v>
      </c>
      <c r="P28" s="18">
        <v>37</v>
      </c>
      <c r="Q28" s="18">
        <v>1130</v>
      </c>
      <c r="R28" t="str">
        <f t="shared" si="0"/>
        <v>Rainbow-SSG Wuppertal II</v>
      </c>
    </row>
    <row r="29" spans="1:18" ht="13.5" customHeight="1">
      <c r="A29" s="17"/>
      <c r="B29" s="18"/>
      <c r="C29" s="18">
        <v>21</v>
      </c>
      <c r="D29" s="18" t="s">
        <v>19</v>
      </c>
      <c r="E29" s="19" t="s">
        <v>24</v>
      </c>
      <c r="F29" s="20">
        <v>43788</v>
      </c>
      <c r="G29" s="21" t="s">
        <v>25</v>
      </c>
      <c r="H29" s="5" t="s">
        <v>55</v>
      </c>
      <c r="I29" s="19" t="s">
        <v>27</v>
      </c>
      <c r="J29" s="5" t="s">
        <v>26</v>
      </c>
      <c r="K29" s="72">
        <v>1086</v>
      </c>
      <c r="L29" s="18">
        <v>16</v>
      </c>
      <c r="M29" s="18">
        <v>0</v>
      </c>
      <c r="N29" s="19" t="s">
        <v>29</v>
      </c>
      <c r="O29" s="18">
        <v>3</v>
      </c>
      <c r="P29" s="18">
        <v>39</v>
      </c>
      <c r="Q29" s="18">
        <v>1214</v>
      </c>
      <c r="R29" t="str">
        <f t="shared" si="0"/>
        <v>Vorwerk &amp; Co. II-Stadtverwaltung</v>
      </c>
    </row>
    <row r="30" spans="1:18" ht="13.5" customHeight="1">
      <c r="A30" s="17"/>
      <c r="B30" s="18"/>
      <c r="C30" s="18">
        <v>22</v>
      </c>
      <c r="D30" s="18" t="s">
        <v>19</v>
      </c>
      <c r="E30" s="19" t="s">
        <v>38</v>
      </c>
      <c r="F30" s="20">
        <v>43794</v>
      </c>
      <c r="G30" s="21" t="s">
        <v>25</v>
      </c>
      <c r="H30" s="5" t="s">
        <v>28</v>
      </c>
      <c r="I30" s="19" t="s">
        <v>27</v>
      </c>
      <c r="J30" s="5" t="s">
        <v>56</v>
      </c>
      <c r="K30" s="72"/>
      <c r="L30" s="18"/>
      <c r="M30" s="18"/>
      <c r="N30" s="19"/>
      <c r="O30" s="18"/>
      <c r="P30" s="18"/>
      <c r="Q30" s="18"/>
      <c r="R30" t="str">
        <f t="shared" si="0"/>
        <v>Arbeitsamt-SSG Wuppertal I</v>
      </c>
    </row>
    <row r="31" spans="1:18" ht="13.5" customHeight="1">
      <c r="A31" s="17"/>
      <c r="B31" s="18"/>
      <c r="C31" s="18">
        <v>23</v>
      </c>
      <c r="D31" s="18" t="s">
        <v>19</v>
      </c>
      <c r="E31" s="19" t="s">
        <v>24</v>
      </c>
      <c r="F31" s="20">
        <v>43795</v>
      </c>
      <c r="G31" s="21" t="s">
        <v>25</v>
      </c>
      <c r="H31" s="5" t="s">
        <v>26</v>
      </c>
      <c r="I31" s="19" t="s">
        <v>27</v>
      </c>
      <c r="J31" s="5" t="s">
        <v>39</v>
      </c>
      <c r="K31" s="73">
        <v>1267</v>
      </c>
      <c r="L31" s="18">
        <v>36</v>
      </c>
      <c r="M31" s="18">
        <v>3</v>
      </c>
      <c r="N31" s="19" t="s">
        <v>29</v>
      </c>
      <c r="O31" s="18">
        <v>0</v>
      </c>
      <c r="P31" s="18">
        <v>19</v>
      </c>
      <c r="Q31" s="18">
        <v>1143</v>
      </c>
      <c r="R31" t="str">
        <f t="shared" si="0"/>
        <v>Stadtverwaltung-Schmersal</v>
      </c>
    </row>
    <row r="32" spans="1:18" ht="13.5" customHeight="1">
      <c r="A32" s="17"/>
      <c r="B32" s="18"/>
      <c r="C32" s="18">
        <v>24</v>
      </c>
      <c r="D32" s="18" t="s">
        <v>19</v>
      </c>
      <c r="E32" s="19" t="s">
        <v>24</v>
      </c>
      <c r="F32" s="20">
        <v>43795</v>
      </c>
      <c r="G32" s="21" t="s">
        <v>25</v>
      </c>
      <c r="H32" s="5" t="s">
        <v>58</v>
      </c>
      <c r="I32" s="19" t="s">
        <v>27</v>
      </c>
      <c r="J32" s="5" t="s">
        <v>53</v>
      </c>
      <c r="K32" s="73">
        <v>1237</v>
      </c>
      <c r="L32" s="18">
        <v>30</v>
      </c>
      <c r="M32" s="18">
        <v>2</v>
      </c>
      <c r="N32" s="19" t="s">
        <v>29</v>
      </c>
      <c r="O32" s="18">
        <v>1</v>
      </c>
      <c r="P32" s="18">
        <v>25</v>
      </c>
      <c r="Q32" s="18">
        <v>1225</v>
      </c>
      <c r="R32" t="str">
        <f t="shared" si="0"/>
        <v>Vorwerk &amp; Co. I-Stadtsparkasse</v>
      </c>
    </row>
    <row r="33" spans="1:18" ht="13.5" customHeight="1">
      <c r="A33" s="17"/>
      <c r="B33" s="18"/>
      <c r="C33" s="18">
        <v>25</v>
      </c>
      <c r="D33" s="18" t="s">
        <v>19</v>
      </c>
      <c r="E33" s="19" t="s">
        <v>32</v>
      </c>
      <c r="F33" s="20">
        <v>43796</v>
      </c>
      <c r="G33" s="21" t="s">
        <v>25</v>
      </c>
      <c r="H33" s="5" t="s">
        <v>57</v>
      </c>
      <c r="I33" s="19" t="s">
        <v>27</v>
      </c>
      <c r="J33" s="5" t="s">
        <v>28</v>
      </c>
      <c r="K33" s="72"/>
      <c r="L33" s="18"/>
      <c r="M33" s="18"/>
      <c r="N33" s="19"/>
      <c r="O33" s="18"/>
      <c r="P33" s="18"/>
      <c r="Q33" s="18"/>
      <c r="R33" t="str">
        <f t="shared" si="0"/>
        <v>SSG Wuppertal II-Arbeitsamt</v>
      </c>
    </row>
    <row r="34" spans="1:18" ht="13.5" customHeight="1">
      <c r="A34" s="17"/>
      <c r="B34" s="18"/>
      <c r="C34" s="18">
        <v>26</v>
      </c>
      <c r="D34" s="18" t="s">
        <v>19</v>
      </c>
      <c r="E34" s="19" t="s">
        <v>32</v>
      </c>
      <c r="F34" s="20">
        <v>43796</v>
      </c>
      <c r="G34" s="21" t="s">
        <v>35</v>
      </c>
      <c r="H34" s="5" t="s">
        <v>36</v>
      </c>
      <c r="I34" s="19" t="s">
        <v>27</v>
      </c>
      <c r="J34" s="5" t="s">
        <v>55</v>
      </c>
      <c r="K34" s="73">
        <v>1259</v>
      </c>
      <c r="L34" s="18">
        <v>40</v>
      </c>
      <c r="M34" s="18">
        <v>3</v>
      </c>
      <c r="N34" s="19" t="s">
        <v>29</v>
      </c>
      <c r="O34" s="18">
        <v>0</v>
      </c>
      <c r="P34" s="18">
        <v>15</v>
      </c>
      <c r="Q34" s="18">
        <v>988</v>
      </c>
      <c r="R34" t="str">
        <f t="shared" si="0"/>
        <v>Grünsiegel-Vorwerk &amp; Co. II</v>
      </c>
    </row>
    <row r="35" spans="1:18" ht="13.5" customHeight="1">
      <c r="A35" s="17"/>
      <c r="B35" s="18"/>
      <c r="C35" s="18">
        <v>27</v>
      </c>
      <c r="D35" s="18" t="s">
        <v>19</v>
      </c>
      <c r="E35" s="19" t="s">
        <v>38</v>
      </c>
      <c r="F35" s="20">
        <v>43801</v>
      </c>
      <c r="G35" s="21" t="s">
        <v>25</v>
      </c>
      <c r="H35" s="5" t="s">
        <v>37</v>
      </c>
      <c r="I35" s="19" t="s">
        <v>27</v>
      </c>
      <c r="J35" s="5" t="s">
        <v>53</v>
      </c>
      <c r="K35" s="72">
        <v>1049</v>
      </c>
      <c r="L35" s="18">
        <v>19</v>
      </c>
      <c r="M35" s="18">
        <v>0</v>
      </c>
      <c r="N35" s="19" t="s">
        <v>29</v>
      </c>
      <c r="O35" s="18">
        <v>3</v>
      </c>
      <c r="P35" s="18">
        <v>36</v>
      </c>
      <c r="Q35" s="18">
        <v>1194</v>
      </c>
      <c r="R35" t="str">
        <f t="shared" si="0"/>
        <v>Rainbow-Stadtsparkasse</v>
      </c>
    </row>
    <row r="36" spans="1:18" ht="13.5" customHeight="1">
      <c r="A36" s="17"/>
      <c r="B36" s="18"/>
      <c r="C36" s="18">
        <v>28</v>
      </c>
      <c r="D36" s="18" t="s">
        <v>19</v>
      </c>
      <c r="E36" s="19" t="s">
        <v>24</v>
      </c>
      <c r="F36" s="20">
        <v>43802</v>
      </c>
      <c r="G36" s="21" t="s">
        <v>25</v>
      </c>
      <c r="H36" s="5" t="s">
        <v>26</v>
      </c>
      <c r="I36" s="19" t="s">
        <v>27</v>
      </c>
      <c r="J36" s="5" t="s">
        <v>58</v>
      </c>
      <c r="K36" s="73">
        <v>1240</v>
      </c>
      <c r="L36" s="18">
        <v>32</v>
      </c>
      <c r="M36" s="18">
        <v>2</v>
      </c>
      <c r="N36" s="19" t="s">
        <v>29</v>
      </c>
      <c r="O36" s="18">
        <v>1</v>
      </c>
      <c r="P36" s="18">
        <v>23</v>
      </c>
      <c r="Q36" s="18">
        <v>1195</v>
      </c>
      <c r="R36" t="str">
        <f t="shared" si="0"/>
        <v>Stadtverwaltung-Vorwerk &amp; Co. I</v>
      </c>
    </row>
    <row r="37" spans="1:18" ht="13.5" customHeight="1">
      <c r="A37" s="17"/>
      <c r="B37" s="18"/>
      <c r="C37" s="18">
        <v>29</v>
      </c>
      <c r="D37" s="18" t="s">
        <v>19</v>
      </c>
      <c r="E37" s="19" t="s">
        <v>32</v>
      </c>
      <c r="F37" s="20">
        <v>43803</v>
      </c>
      <c r="G37" s="21" t="s">
        <v>25</v>
      </c>
      <c r="H37" s="5" t="s">
        <v>57</v>
      </c>
      <c r="I37" s="19" t="s">
        <v>27</v>
      </c>
      <c r="J37" s="5" t="s">
        <v>36</v>
      </c>
      <c r="K37" s="72">
        <v>1063</v>
      </c>
      <c r="L37" s="18">
        <v>15</v>
      </c>
      <c r="M37" s="18">
        <v>0</v>
      </c>
      <c r="N37" s="19" t="s">
        <v>29</v>
      </c>
      <c r="O37" s="18">
        <v>3</v>
      </c>
      <c r="P37" s="18">
        <v>40</v>
      </c>
      <c r="Q37" s="18">
        <v>1335</v>
      </c>
      <c r="R37" t="str">
        <f t="shared" si="0"/>
        <v>SSG Wuppertal II-Grünsiegel</v>
      </c>
    </row>
    <row r="38" spans="1:18" ht="13.5" customHeight="1">
      <c r="A38" s="17"/>
      <c r="B38" s="18"/>
      <c r="C38" s="18">
        <v>30</v>
      </c>
      <c r="D38" s="18" t="s">
        <v>19</v>
      </c>
      <c r="E38" s="19" t="s">
        <v>24</v>
      </c>
      <c r="F38" s="20">
        <v>43809</v>
      </c>
      <c r="G38" s="21" t="s">
        <v>41</v>
      </c>
      <c r="H38" s="5" t="s">
        <v>39</v>
      </c>
      <c r="I38" s="19" t="s">
        <v>27</v>
      </c>
      <c r="J38" s="5" t="s">
        <v>37</v>
      </c>
      <c r="K38" s="72">
        <v>1070</v>
      </c>
      <c r="L38" s="18">
        <v>27</v>
      </c>
      <c r="M38" s="18">
        <v>1</v>
      </c>
      <c r="N38" s="19" t="s">
        <v>29</v>
      </c>
      <c r="O38" s="18">
        <v>2</v>
      </c>
      <c r="P38" s="18">
        <v>28</v>
      </c>
      <c r="Q38" s="18">
        <v>1073</v>
      </c>
      <c r="R38" t="str">
        <f t="shared" si="0"/>
        <v>Schmersal-Rainbow</v>
      </c>
    </row>
    <row r="39" spans="1:18" ht="13.5" customHeight="1">
      <c r="A39" s="17"/>
      <c r="B39" s="18"/>
      <c r="C39" s="18">
        <v>31</v>
      </c>
      <c r="D39" s="18" t="s">
        <v>19</v>
      </c>
      <c r="E39" s="19" t="s">
        <v>32</v>
      </c>
      <c r="F39" s="20">
        <v>43810</v>
      </c>
      <c r="G39" s="21" t="s">
        <v>25</v>
      </c>
      <c r="H39" s="5" t="s">
        <v>56</v>
      </c>
      <c r="I39" s="19" t="s">
        <v>27</v>
      </c>
      <c r="J39" s="5" t="s">
        <v>26</v>
      </c>
      <c r="K39" s="72">
        <v>1186</v>
      </c>
      <c r="L39" s="18">
        <v>24</v>
      </c>
      <c r="M39" s="18">
        <v>1</v>
      </c>
      <c r="N39" s="19" t="s">
        <v>29</v>
      </c>
      <c r="O39" s="18">
        <v>2</v>
      </c>
      <c r="P39" s="18">
        <v>31</v>
      </c>
      <c r="Q39" s="18">
        <v>1214</v>
      </c>
      <c r="R39" t="str">
        <f t="shared" si="0"/>
        <v>SSG Wuppertal I-Stadtverwaltung</v>
      </c>
    </row>
    <row r="40" spans="1:18" ht="13.5" customHeight="1">
      <c r="A40" s="17"/>
      <c r="B40" s="18"/>
      <c r="C40" s="18">
        <v>32</v>
      </c>
      <c r="D40" s="18" t="s">
        <v>19</v>
      </c>
      <c r="E40" s="19" t="s">
        <v>24</v>
      </c>
      <c r="F40" s="20">
        <v>43816</v>
      </c>
      <c r="G40" s="21" t="s">
        <v>25</v>
      </c>
      <c r="H40" s="5" t="s">
        <v>26</v>
      </c>
      <c r="I40" s="19" t="s">
        <v>27</v>
      </c>
      <c r="J40" s="5" t="s">
        <v>53</v>
      </c>
      <c r="K40" s="72">
        <v>1219</v>
      </c>
      <c r="L40" s="18">
        <v>27</v>
      </c>
      <c r="M40" s="18">
        <v>1</v>
      </c>
      <c r="N40" s="19" t="s">
        <v>29</v>
      </c>
      <c r="O40" s="18">
        <v>2</v>
      </c>
      <c r="P40" s="18">
        <v>28</v>
      </c>
      <c r="Q40" s="18">
        <v>1267</v>
      </c>
      <c r="R40" t="str">
        <f t="shared" si="0"/>
        <v>Stadtverwaltung-Stadtsparkasse</v>
      </c>
    </row>
    <row r="41" spans="1:18" ht="13.5" customHeight="1">
      <c r="A41" s="17"/>
      <c r="B41" s="18"/>
      <c r="C41" s="18">
        <v>33</v>
      </c>
      <c r="D41" s="18" t="s">
        <v>19</v>
      </c>
      <c r="E41" s="19" t="s">
        <v>24</v>
      </c>
      <c r="F41" s="20">
        <v>43816</v>
      </c>
      <c r="G41" s="21" t="s">
        <v>25</v>
      </c>
      <c r="H41" s="5" t="s">
        <v>55</v>
      </c>
      <c r="I41" s="19" t="s">
        <v>27</v>
      </c>
      <c r="J41" s="5" t="s">
        <v>37</v>
      </c>
      <c r="K41" s="73">
        <v>1089</v>
      </c>
      <c r="L41" s="18">
        <v>34</v>
      </c>
      <c r="M41" s="18">
        <v>3</v>
      </c>
      <c r="N41" s="19" t="s">
        <v>29</v>
      </c>
      <c r="O41" s="18">
        <v>0</v>
      </c>
      <c r="P41" s="18">
        <v>21</v>
      </c>
      <c r="Q41" s="18">
        <v>1064</v>
      </c>
      <c r="R41" t="str">
        <f t="shared" si="0"/>
        <v>Vorwerk &amp; Co. II-Rainbow</v>
      </c>
    </row>
    <row r="42" spans="1:18" ht="13.5" customHeight="1">
      <c r="A42" s="17"/>
      <c r="B42" s="18"/>
      <c r="C42" s="18">
        <v>34</v>
      </c>
      <c r="D42" s="18" t="s">
        <v>19</v>
      </c>
      <c r="E42" s="19" t="s">
        <v>24</v>
      </c>
      <c r="F42" s="20">
        <v>43816</v>
      </c>
      <c r="G42" s="21" t="s">
        <v>41</v>
      </c>
      <c r="H42" s="5" t="s">
        <v>39</v>
      </c>
      <c r="I42" s="19" t="s">
        <v>27</v>
      </c>
      <c r="J42" s="5" t="s">
        <v>36</v>
      </c>
      <c r="K42" s="72">
        <v>1120</v>
      </c>
      <c r="L42" s="18">
        <v>18</v>
      </c>
      <c r="M42" s="18">
        <v>0</v>
      </c>
      <c r="N42" s="19"/>
      <c r="O42" s="18">
        <v>3</v>
      </c>
      <c r="P42" s="18">
        <v>37</v>
      </c>
      <c r="Q42" s="18">
        <v>1244</v>
      </c>
      <c r="R42" t="str">
        <f t="shared" si="0"/>
        <v>Schmersal-Grünsiegel</v>
      </c>
    </row>
    <row r="43" spans="1:18" ht="13.5" customHeight="1">
      <c r="A43" s="17"/>
      <c r="B43" s="18"/>
      <c r="C43" s="18">
        <v>35</v>
      </c>
      <c r="D43" s="18" t="s">
        <v>19</v>
      </c>
      <c r="E43" s="19" t="s">
        <v>32</v>
      </c>
      <c r="F43" s="20">
        <v>43817</v>
      </c>
      <c r="G43" s="21" t="s">
        <v>25</v>
      </c>
      <c r="H43" s="5" t="s">
        <v>56</v>
      </c>
      <c r="I43" s="19" t="s">
        <v>27</v>
      </c>
      <c r="J43" s="5" t="s">
        <v>58</v>
      </c>
      <c r="K43" s="72">
        <v>1257</v>
      </c>
      <c r="L43" s="18">
        <v>27</v>
      </c>
      <c r="M43" s="18">
        <v>1</v>
      </c>
      <c r="N43" s="19" t="s">
        <v>29</v>
      </c>
      <c r="O43" s="18">
        <v>2</v>
      </c>
      <c r="P43" s="18">
        <v>28</v>
      </c>
      <c r="Q43" s="18">
        <v>1273</v>
      </c>
      <c r="R43" t="str">
        <f t="shared" si="0"/>
        <v>SSG Wuppertal I-Vorwerk &amp; Co. I</v>
      </c>
    </row>
    <row r="44" spans="1:18" ht="13.5" customHeight="1">
      <c r="A44" s="17"/>
      <c r="B44" s="18"/>
      <c r="C44" s="18">
        <v>36</v>
      </c>
      <c r="D44" s="18" t="s">
        <v>19</v>
      </c>
      <c r="E44" s="19" t="s">
        <v>24</v>
      </c>
      <c r="F44" s="20">
        <v>43837</v>
      </c>
      <c r="G44" s="21" t="s">
        <v>25</v>
      </c>
      <c r="H44" s="5" t="s">
        <v>58</v>
      </c>
      <c r="I44" s="19" t="s">
        <v>27</v>
      </c>
      <c r="J44" s="5" t="s">
        <v>28</v>
      </c>
      <c r="K44" s="72"/>
      <c r="L44" s="18"/>
      <c r="M44" s="18"/>
      <c r="N44" s="19"/>
      <c r="O44" s="18"/>
      <c r="P44" s="18"/>
      <c r="Q44" s="18"/>
      <c r="R44" t="str">
        <f t="shared" si="0"/>
        <v>Vorwerk &amp; Co. I-Arbeitsamt</v>
      </c>
    </row>
    <row r="45" spans="1:18" ht="13.5" customHeight="1">
      <c r="A45" s="17"/>
      <c r="B45" s="18"/>
      <c r="C45" s="18">
        <v>37</v>
      </c>
      <c r="D45" s="18" t="s">
        <v>19</v>
      </c>
      <c r="E45" s="19" t="s">
        <v>32</v>
      </c>
      <c r="F45" s="20">
        <v>43838</v>
      </c>
      <c r="G45" s="21" t="s">
        <v>25</v>
      </c>
      <c r="H45" s="5" t="s">
        <v>57</v>
      </c>
      <c r="I45" s="19" t="s">
        <v>27</v>
      </c>
      <c r="J45" s="5" t="s">
        <v>39</v>
      </c>
      <c r="K45" s="72">
        <v>1069</v>
      </c>
      <c r="L45" s="18">
        <v>21</v>
      </c>
      <c r="M45" s="18">
        <v>0</v>
      </c>
      <c r="N45" s="19" t="s">
        <v>29</v>
      </c>
      <c r="O45" s="18">
        <v>3</v>
      </c>
      <c r="P45" s="18">
        <v>34</v>
      </c>
      <c r="Q45" s="18">
        <v>1140</v>
      </c>
      <c r="R45" t="str">
        <f t="shared" si="0"/>
        <v>SSG Wuppertal II-Schmersal</v>
      </c>
    </row>
    <row r="46" spans="1:18" ht="13.5" customHeight="1">
      <c r="A46" s="17"/>
      <c r="B46" s="18"/>
      <c r="C46" s="18">
        <v>38</v>
      </c>
      <c r="D46" s="18" t="s">
        <v>19</v>
      </c>
      <c r="E46" s="19" t="s">
        <v>40</v>
      </c>
      <c r="F46" s="20">
        <v>43839</v>
      </c>
      <c r="G46" s="21" t="s">
        <v>54</v>
      </c>
      <c r="H46" s="5" t="s">
        <v>53</v>
      </c>
      <c r="I46" s="19" t="s">
        <v>27</v>
      </c>
      <c r="J46" s="5" t="s">
        <v>36</v>
      </c>
      <c r="K46" s="73">
        <v>1250</v>
      </c>
      <c r="L46" s="18">
        <v>28</v>
      </c>
      <c r="M46" s="18">
        <v>2</v>
      </c>
      <c r="N46" s="19" t="s">
        <v>29</v>
      </c>
      <c r="O46" s="18">
        <v>1</v>
      </c>
      <c r="P46" s="18">
        <v>27</v>
      </c>
      <c r="Q46" s="18">
        <v>1229</v>
      </c>
      <c r="R46" t="str">
        <f t="shared" si="0"/>
        <v>Stadtsparkasse-Grünsiegel</v>
      </c>
    </row>
    <row r="47" spans="1:18" ht="13.5" customHeight="1">
      <c r="A47" s="17"/>
      <c r="B47" s="18" t="s">
        <v>59</v>
      </c>
      <c r="C47" s="18">
        <v>39</v>
      </c>
      <c r="D47" s="18" t="s">
        <v>19</v>
      </c>
      <c r="E47" s="19" t="s">
        <v>24</v>
      </c>
      <c r="F47" s="20">
        <v>43844</v>
      </c>
      <c r="G47" s="21" t="s">
        <v>25</v>
      </c>
      <c r="H47" s="5" t="s">
        <v>26</v>
      </c>
      <c r="I47" s="19" t="s">
        <v>27</v>
      </c>
      <c r="J47" s="5" t="s">
        <v>28</v>
      </c>
      <c r="K47" s="72"/>
      <c r="L47" s="18"/>
      <c r="M47" s="18"/>
      <c r="N47" s="19" t="s">
        <v>29</v>
      </c>
      <c r="O47" s="18"/>
      <c r="P47" s="18"/>
      <c r="Q47" s="18"/>
      <c r="R47" t="str">
        <f t="shared" si="0"/>
        <v>Stadtverwaltung-Arbeitsamt</v>
      </c>
    </row>
    <row r="48" spans="1:18" ht="13.5" customHeight="1">
      <c r="A48" s="17"/>
      <c r="B48" s="18"/>
      <c r="C48" s="18">
        <v>40</v>
      </c>
      <c r="D48" s="18" t="s">
        <v>19</v>
      </c>
      <c r="E48" s="19" t="s">
        <v>24</v>
      </c>
      <c r="F48" s="20">
        <v>43844</v>
      </c>
      <c r="G48" s="21" t="s">
        <v>25</v>
      </c>
      <c r="H48" s="5" t="s">
        <v>55</v>
      </c>
      <c r="I48" s="19" t="s">
        <v>27</v>
      </c>
      <c r="J48" s="5" t="s">
        <v>57</v>
      </c>
      <c r="K48" s="73">
        <v>1016</v>
      </c>
      <c r="L48" s="18">
        <v>29</v>
      </c>
      <c r="M48" s="18">
        <v>2</v>
      </c>
      <c r="N48" s="19" t="s">
        <v>29</v>
      </c>
      <c r="O48" s="18">
        <v>1</v>
      </c>
      <c r="P48" s="18">
        <v>26</v>
      </c>
      <c r="Q48" s="18">
        <v>1000</v>
      </c>
      <c r="R48" t="str">
        <f t="shared" si="0"/>
        <v>Vorwerk &amp; Co. II-SSG Wuppertal II</v>
      </c>
    </row>
    <row r="49" spans="1:18" ht="13.5" customHeight="1">
      <c r="A49" s="17"/>
      <c r="B49" s="18"/>
      <c r="C49" s="18">
        <v>41</v>
      </c>
      <c r="D49" s="18" t="s">
        <v>19</v>
      </c>
      <c r="E49" s="19" t="s">
        <v>32</v>
      </c>
      <c r="F49" s="20">
        <v>43845</v>
      </c>
      <c r="G49" s="21" t="s">
        <v>25</v>
      </c>
      <c r="H49" s="5" t="s">
        <v>56</v>
      </c>
      <c r="I49" s="19" t="s">
        <v>27</v>
      </c>
      <c r="J49" s="5" t="s">
        <v>37</v>
      </c>
      <c r="K49" s="73">
        <v>1208</v>
      </c>
      <c r="L49" s="18">
        <v>34</v>
      </c>
      <c r="M49" s="18">
        <v>3</v>
      </c>
      <c r="N49" s="19" t="s">
        <v>29</v>
      </c>
      <c r="O49" s="18">
        <v>0</v>
      </c>
      <c r="P49" s="18">
        <v>21</v>
      </c>
      <c r="Q49" s="18">
        <v>1046</v>
      </c>
      <c r="R49" t="str">
        <f t="shared" si="0"/>
        <v>SSG Wuppertal I-Rainbow</v>
      </c>
    </row>
    <row r="50" spans="1:18" ht="13.5" customHeight="1">
      <c r="A50" s="17"/>
      <c r="B50" s="18"/>
      <c r="C50" s="18">
        <v>42</v>
      </c>
      <c r="D50" s="18" t="s">
        <v>42</v>
      </c>
      <c r="E50" s="19" t="s">
        <v>24</v>
      </c>
      <c r="F50" s="20">
        <v>43851</v>
      </c>
      <c r="G50" s="21" t="s">
        <v>25</v>
      </c>
      <c r="H50" s="5" t="s">
        <v>26</v>
      </c>
      <c r="I50" s="19" t="s">
        <v>27</v>
      </c>
      <c r="J50" s="5" t="s">
        <v>37</v>
      </c>
      <c r="K50" s="73">
        <v>1275</v>
      </c>
      <c r="L50" s="18">
        <v>40</v>
      </c>
      <c r="M50" s="18">
        <v>3</v>
      </c>
      <c r="N50" s="19" t="s">
        <v>29</v>
      </c>
      <c r="O50" s="18">
        <v>0</v>
      </c>
      <c r="P50" s="18">
        <v>15</v>
      </c>
      <c r="Q50" s="18">
        <v>1092</v>
      </c>
      <c r="R50" t="str">
        <f t="shared" si="0"/>
        <v>Stadtverwaltung-Rainbow</v>
      </c>
    </row>
    <row r="51" spans="1:18" ht="13.5" customHeight="1">
      <c r="A51" s="17"/>
      <c r="B51" s="18"/>
      <c r="C51" s="18">
        <v>43</v>
      </c>
      <c r="D51" s="18" t="s">
        <v>19</v>
      </c>
      <c r="E51" s="19" t="s">
        <v>24</v>
      </c>
      <c r="F51" s="20">
        <v>43851</v>
      </c>
      <c r="G51" s="21" t="s">
        <v>25</v>
      </c>
      <c r="H51" s="5" t="s">
        <v>55</v>
      </c>
      <c r="I51" s="19" t="s">
        <v>27</v>
      </c>
      <c r="J51" s="5" t="s">
        <v>39</v>
      </c>
      <c r="K51" s="72">
        <v>1100</v>
      </c>
      <c r="L51" s="18">
        <v>27</v>
      </c>
      <c r="M51" s="18">
        <v>1</v>
      </c>
      <c r="N51" s="19" t="s">
        <v>29</v>
      </c>
      <c r="O51" s="18">
        <v>2</v>
      </c>
      <c r="P51" s="18">
        <v>28</v>
      </c>
      <c r="Q51" s="18">
        <v>1120</v>
      </c>
      <c r="R51" t="str">
        <f t="shared" si="0"/>
        <v>Vorwerk &amp; Co. II-Schmersal</v>
      </c>
    </row>
    <row r="52" spans="1:18" ht="13.5" customHeight="1">
      <c r="A52" s="17"/>
      <c r="B52" s="18"/>
      <c r="C52" s="18">
        <v>44</v>
      </c>
      <c r="D52" s="18" t="s">
        <v>42</v>
      </c>
      <c r="E52" s="19" t="s">
        <v>32</v>
      </c>
      <c r="F52" s="20">
        <v>43852</v>
      </c>
      <c r="G52" s="21" t="s">
        <v>35</v>
      </c>
      <c r="H52" s="5" t="s">
        <v>36</v>
      </c>
      <c r="I52" s="19" t="s">
        <v>27</v>
      </c>
      <c r="J52" s="5" t="s">
        <v>56</v>
      </c>
      <c r="K52" s="73">
        <v>1151</v>
      </c>
      <c r="L52" s="18">
        <v>32</v>
      </c>
      <c r="M52" s="18">
        <v>2</v>
      </c>
      <c r="N52" s="19" t="s">
        <v>29</v>
      </c>
      <c r="O52" s="18">
        <v>1</v>
      </c>
      <c r="P52" s="18">
        <v>23</v>
      </c>
      <c r="Q52" s="18">
        <v>1111</v>
      </c>
      <c r="R52" t="str">
        <f t="shared" si="0"/>
        <v>Grünsiegel-SSG Wuppertal I</v>
      </c>
    </row>
    <row r="53" spans="1:18" ht="13.5" customHeight="1">
      <c r="A53" s="17"/>
      <c r="B53" s="18"/>
      <c r="C53" s="18">
        <v>45</v>
      </c>
      <c r="D53" s="18" t="s">
        <v>19</v>
      </c>
      <c r="E53" s="19" t="s">
        <v>40</v>
      </c>
      <c r="F53" s="20">
        <v>43853</v>
      </c>
      <c r="G53" s="21" t="s">
        <v>54</v>
      </c>
      <c r="H53" s="5" t="s">
        <v>53</v>
      </c>
      <c r="I53" s="19" t="s">
        <v>27</v>
      </c>
      <c r="J53" s="5" t="s">
        <v>57</v>
      </c>
      <c r="K53" s="73">
        <v>1201</v>
      </c>
      <c r="L53" s="18">
        <v>34</v>
      </c>
      <c r="M53" s="18">
        <v>3</v>
      </c>
      <c r="N53" s="19" t="s">
        <v>29</v>
      </c>
      <c r="O53" s="18">
        <v>0</v>
      </c>
      <c r="P53" s="18">
        <v>21</v>
      </c>
      <c r="Q53" s="18">
        <v>1037</v>
      </c>
      <c r="R53" t="str">
        <f t="shared" si="0"/>
        <v>Stadtsparkasse-SSG Wuppertal II</v>
      </c>
    </row>
    <row r="54" spans="1:18" ht="13.5" customHeight="1">
      <c r="A54" s="17"/>
      <c r="B54" s="18"/>
      <c r="C54" s="18">
        <v>46</v>
      </c>
      <c r="D54" s="18" t="s">
        <v>42</v>
      </c>
      <c r="E54" s="19" t="s">
        <v>38</v>
      </c>
      <c r="F54" s="20">
        <v>43857</v>
      </c>
      <c r="G54" s="21" t="s">
        <v>25</v>
      </c>
      <c r="H54" s="5" t="s">
        <v>37</v>
      </c>
      <c r="I54" s="19" t="s">
        <v>27</v>
      </c>
      <c r="J54" s="5" t="s">
        <v>58</v>
      </c>
      <c r="K54" s="72">
        <v>1047</v>
      </c>
      <c r="L54" s="18">
        <v>16</v>
      </c>
      <c r="M54" s="18">
        <v>0</v>
      </c>
      <c r="N54" s="19" t="s">
        <v>29</v>
      </c>
      <c r="O54" s="18">
        <v>3</v>
      </c>
      <c r="P54" s="18">
        <v>29</v>
      </c>
      <c r="Q54" s="18">
        <v>1181</v>
      </c>
      <c r="R54" t="str">
        <f t="shared" si="0"/>
        <v>Rainbow-Vorwerk &amp; Co. I</v>
      </c>
    </row>
    <row r="55" spans="1:18" ht="13.5" customHeight="1">
      <c r="A55" s="17"/>
      <c r="B55" s="18"/>
      <c r="C55" s="18">
        <v>47</v>
      </c>
      <c r="D55" s="18" t="s">
        <v>42</v>
      </c>
      <c r="E55" s="19" t="s">
        <v>24</v>
      </c>
      <c r="F55" s="20">
        <v>43858</v>
      </c>
      <c r="G55" s="21" t="s">
        <v>25</v>
      </c>
      <c r="H55" s="5" t="s">
        <v>55</v>
      </c>
      <c r="I55" s="19" t="s">
        <v>27</v>
      </c>
      <c r="J55" s="5" t="s">
        <v>53</v>
      </c>
      <c r="K55" s="72">
        <v>1077</v>
      </c>
      <c r="L55" s="18">
        <v>20</v>
      </c>
      <c r="M55" s="18">
        <v>0</v>
      </c>
      <c r="N55" s="19" t="s">
        <v>29</v>
      </c>
      <c r="O55" s="18">
        <v>3</v>
      </c>
      <c r="P55" s="18">
        <v>35</v>
      </c>
      <c r="Q55" s="18">
        <v>1212</v>
      </c>
      <c r="R55" t="str">
        <f t="shared" si="0"/>
        <v>Vorwerk &amp; Co. II-Stadtsparkasse</v>
      </c>
    </row>
    <row r="56" spans="1:18" ht="13.5" customHeight="1">
      <c r="A56" s="17"/>
      <c r="B56" s="18"/>
      <c r="C56" s="18">
        <v>48</v>
      </c>
      <c r="D56" s="18" t="s">
        <v>42</v>
      </c>
      <c r="E56" s="19" t="s">
        <v>32</v>
      </c>
      <c r="F56" s="20">
        <v>43859</v>
      </c>
      <c r="G56" s="21" t="s">
        <v>25</v>
      </c>
      <c r="H56" s="5" t="s">
        <v>57</v>
      </c>
      <c r="I56" s="19" t="s">
        <v>27</v>
      </c>
      <c r="J56" s="5" t="s">
        <v>56</v>
      </c>
      <c r="K56" s="72">
        <v>1035</v>
      </c>
      <c r="L56" s="18">
        <v>18</v>
      </c>
      <c r="M56" s="18">
        <v>0</v>
      </c>
      <c r="N56" s="19" t="s">
        <v>29</v>
      </c>
      <c r="O56" s="18">
        <v>3</v>
      </c>
      <c r="P56" s="18">
        <v>37</v>
      </c>
      <c r="Q56" s="18">
        <v>1161</v>
      </c>
      <c r="R56" t="str">
        <f t="shared" si="0"/>
        <v>SSG Wuppertal II-SSG Wuppertal I</v>
      </c>
    </row>
    <row r="57" spans="1:18" ht="13.5" customHeight="1">
      <c r="A57" s="17"/>
      <c r="B57" s="18"/>
      <c r="C57" s="18">
        <v>49</v>
      </c>
      <c r="D57" s="18" t="s">
        <v>19</v>
      </c>
      <c r="E57" s="19" t="s">
        <v>24</v>
      </c>
      <c r="F57" s="20">
        <v>43865</v>
      </c>
      <c r="G57" s="21" t="s">
        <v>25</v>
      </c>
      <c r="H57" s="5" t="s">
        <v>58</v>
      </c>
      <c r="I57" s="19" t="s">
        <v>27</v>
      </c>
      <c r="J57" s="5" t="s">
        <v>37</v>
      </c>
      <c r="K57" s="73">
        <v>1250</v>
      </c>
      <c r="L57" s="18">
        <v>39</v>
      </c>
      <c r="M57" s="18">
        <v>3</v>
      </c>
      <c r="N57" s="19" t="s">
        <v>29</v>
      </c>
      <c r="O57" s="18">
        <v>0</v>
      </c>
      <c r="P57" s="18">
        <v>16</v>
      </c>
      <c r="Q57" s="18">
        <v>1083</v>
      </c>
      <c r="R57" t="str">
        <f t="shared" si="0"/>
        <v>Vorwerk &amp; Co. I-Rainbow</v>
      </c>
    </row>
    <row r="58" spans="1:18" ht="13.5" customHeight="1">
      <c r="A58" s="17"/>
      <c r="B58" s="18"/>
      <c r="C58" s="18">
        <v>50</v>
      </c>
      <c r="D58" s="18" t="s">
        <v>42</v>
      </c>
      <c r="E58" s="19" t="s">
        <v>32</v>
      </c>
      <c r="F58" s="20">
        <v>43866</v>
      </c>
      <c r="G58" s="21" t="s">
        <v>25</v>
      </c>
      <c r="H58" s="5" t="s">
        <v>56</v>
      </c>
      <c r="I58" s="19" t="s">
        <v>27</v>
      </c>
      <c r="J58" s="5" t="s">
        <v>55</v>
      </c>
      <c r="K58" s="73">
        <v>1236</v>
      </c>
      <c r="L58" s="18">
        <v>35</v>
      </c>
      <c r="M58" s="18">
        <v>3</v>
      </c>
      <c r="N58" s="19" t="s">
        <v>29</v>
      </c>
      <c r="O58" s="18">
        <v>0</v>
      </c>
      <c r="P58" s="18">
        <v>20</v>
      </c>
      <c r="Q58" s="18">
        <v>1086</v>
      </c>
      <c r="R58" t="str">
        <f t="shared" si="0"/>
        <v>SSG Wuppertal I-Vorwerk &amp; Co. II</v>
      </c>
    </row>
    <row r="59" spans="1:18" ht="13.5" customHeight="1">
      <c r="A59" s="17"/>
      <c r="B59" s="18"/>
      <c r="C59" s="18">
        <v>51</v>
      </c>
      <c r="D59" s="18" t="s">
        <v>42</v>
      </c>
      <c r="E59" s="19" t="s">
        <v>32</v>
      </c>
      <c r="F59" s="20">
        <v>43866</v>
      </c>
      <c r="G59" s="21" t="s">
        <v>35</v>
      </c>
      <c r="H59" s="5" t="s">
        <v>36</v>
      </c>
      <c r="I59" s="19" t="s">
        <v>27</v>
      </c>
      <c r="J59" s="5" t="s">
        <v>26</v>
      </c>
      <c r="K59" s="73">
        <v>1281</v>
      </c>
      <c r="L59" s="18">
        <v>34</v>
      </c>
      <c r="M59" s="18">
        <v>3</v>
      </c>
      <c r="N59" s="19" t="s">
        <v>29</v>
      </c>
      <c r="O59" s="18">
        <v>0</v>
      </c>
      <c r="P59" s="18">
        <v>21</v>
      </c>
      <c r="Q59" s="18">
        <v>1216</v>
      </c>
      <c r="R59" t="str">
        <f t="shared" si="0"/>
        <v>Grünsiegel-Stadtverwaltung</v>
      </c>
    </row>
    <row r="60" spans="1:18" ht="13.5" customHeight="1">
      <c r="A60" s="17"/>
      <c r="B60" s="18"/>
      <c r="C60" s="18">
        <v>52</v>
      </c>
      <c r="D60" s="18" t="s">
        <v>19</v>
      </c>
      <c r="E60" s="19" t="s">
        <v>40</v>
      </c>
      <c r="F60" s="20">
        <v>43867</v>
      </c>
      <c r="G60" s="21" t="s">
        <v>54</v>
      </c>
      <c r="H60" s="5" t="s">
        <v>53</v>
      </c>
      <c r="I60" s="19" t="s">
        <v>27</v>
      </c>
      <c r="J60" s="5" t="s">
        <v>39</v>
      </c>
      <c r="K60" s="73">
        <v>1286</v>
      </c>
      <c r="L60" s="18">
        <v>37</v>
      </c>
      <c r="M60" s="18">
        <v>3</v>
      </c>
      <c r="N60" s="19" t="s">
        <v>29</v>
      </c>
      <c r="O60" s="18">
        <v>0</v>
      </c>
      <c r="P60" s="18">
        <v>18</v>
      </c>
      <c r="Q60" s="18">
        <v>1101</v>
      </c>
      <c r="R60" t="str">
        <f t="shared" si="0"/>
        <v>Stadtsparkasse-Schmersal</v>
      </c>
    </row>
    <row r="61" spans="1:18" ht="13.5" customHeight="1">
      <c r="A61" s="17"/>
      <c r="B61" s="18"/>
      <c r="C61" s="18">
        <v>53</v>
      </c>
      <c r="D61" s="18" t="s">
        <v>42</v>
      </c>
      <c r="E61" s="19" t="s">
        <v>24</v>
      </c>
      <c r="F61" s="20">
        <v>43872</v>
      </c>
      <c r="G61" s="21" t="s">
        <v>25</v>
      </c>
      <c r="H61" s="5" t="s">
        <v>26</v>
      </c>
      <c r="I61" s="19" t="s">
        <v>27</v>
      </c>
      <c r="J61" s="5" t="s">
        <v>57</v>
      </c>
      <c r="K61" s="73">
        <v>1251</v>
      </c>
      <c r="L61" s="18">
        <v>38</v>
      </c>
      <c r="M61" s="18">
        <v>3</v>
      </c>
      <c r="N61" s="19" t="s">
        <v>29</v>
      </c>
      <c r="O61" s="18">
        <v>0</v>
      </c>
      <c r="P61" s="18">
        <v>17</v>
      </c>
      <c r="Q61" s="18">
        <v>1057</v>
      </c>
      <c r="R61" t="str">
        <f t="shared" si="0"/>
        <v>Stadtverwaltung-SSG Wuppertal II</v>
      </c>
    </row>
    <row r="62" spans="1:18" ht="13.5" customHeight="1">
      <c r="A62" s="17"/>
      <c r="B62" s="18" t="s">
        <v>59</v>
      </c>
      <c r="C62" s="18">
        <v>54</v>
      </c>
      <c r="D62" s="18" t="s">
        <v>42</v>
      </c>
      <c r="E62" s="19" t="s">
        <v>24</v>
      </c>
      <c r="F62" s="20">
        <v>43851</v>
      </c>
      <c r="G62" s="21" t="s">
        <v>25</v>
      </c>
      <c r="H62" s="5" t="s">
        <v>58</v>
      </c>
      <c r="I62" s="19" t="s">
        <v>27</v>
      </c>
      <c r="J62" s="5" t="s">
        <v>36</v>
      </c>
      <c r="K62" s="73">
        <v>1247</v>
      </c>
      <c r="L62" s="18">
        <v>37</v>
      </c>
      <c r="M62" s="18">
        <v>3</v>
      </c>
      <c r="N62" s="19" t="s">
        <v>29</v>
      </c>
      <c r="O62" s="18">
        <v>0</v>
      </c>
      <c r="P62" s="18">
        <v>18</v>
      </c>
      <c r="Q62" s="18">
        <v>1202</v>
      </c>
      <c r="R62" t="str">
        <f t="shared" si="0"/>
        <v>Vorwerk &amp; Co. I-Grünsiegel</v>
      </c>
    </row>
    <row r="63" spans="1:18" ht="13.5" customHeight="1">
      <c r="A63" s="17"/>
      <c r="B63" s="18"/>
      <c r="C63" s="18">
        <v>55</v>
      </c>
      <c r="D63" s="18" t="s">
        <v>42</v>
      </c>
      <c r="E63" s="19" t="s">
        <v>24</v>
      </c>
      <c r="F63" s="20">
        <v>43872</v>
      </c>
      <c r="G63" s="21" t="s">
        <v>41</v>
      </c>
      <c r="H63" s="5" t="s">
        <v>39</v>
      </c>
      <c r="I63" s="19" t="s">
        <v>27</v>
      </c>
      <c r="J63" s="5" t="s">
        <v>53</v>
      </c>
      <c r="K63" s="72">
        <v>1074</v>
      </c>
      <c r="L63" s="18">
        <v>19</v>
      </c>
      <c r="M63" s="18">
        <v>0</v>
      </c>
      <c r="N63" s="19" t="s">
        <v>29</v>
      </c>
      <c r="O63" s="18">
        <v>3</v>
      </c>
      <c r="P63" s="18">
        <v>36</v>
      </c>
      <c r="Q63" s="18">
        <v>1220</v>
      </c>
      <c r="R63" t="str">
        <f t="shared" si="0"/>
        <v>Schmersal-Stadtsparkasse</v>
      </c>
    </row>
    <row r="64" spans="1:18" ht="13.5" customHeight="1">
      <c r="A64" s="17"/>
      <c r="B64" s="18"/>
      <c r="C64" s="18">
        <v>56</v>
      </c>
      <c r="D64" s="18" t="s">
        <v>42</v>
      </c>
      <c r="E64" s="19" t="s">
        <v>38</v>
      </c>
      <c r="F64" s="20">
        <v>43878</v>
      </c>
      <c r="G64" s="21" t="s">
        <v>25</v>
      </c>
      <c r="H64" s="5" t="s">
        <v>28</v>
      </c>
      <c r="I64" s="19" t="s">
        <v>27</v>
      </c>
      <c r="J64" s="5" t="s">
        <v>39</v>
      </c>
      <c r="K64" s="72"/>
      <c r="L64" s="18"/>
      <c r="M64" s="18"/>
      <c r="N64" s="19"/>
      <c r="O64" s="18"/>
      <c r="P64" s="18"/>
      <c r="Q64" s="18"/>
      <c r="R64" t="str">
        <f t="shared" si="0"/>
        <v>Arbeitsamt-Schmersal</v>
      </c>
    </row>
    <row r="65" spans="1:18" ht="13.5" customHeight="1">
      <c r="A65" s="17"/>
      <c r="B65" s="18"/>
      <c r="C65" s="18">
        <v>57</v>
      </c>
      <c r="D65" s="18" t="s">
        <v>42</v>
      </c>
      <c r="E65" s="19" t="s">
        <v>24</v>
      </c>
      <c r="F65" s="20">
        <v>43879</v>
      </c>
      <c r="G65" s="21" t="s">
        <v>25</v>
      </c>
      <c r="H65" s="5" t="s">
        <v>58</v>
      </c>
      <c r="I65" s="19" t="s">
        <v>27</v>
      </c>
      <c r="J65" s="5" t="s">
        <v>57</v>
      </c>
      <c r="K65" s="73">
        <v>1221</v>
      </c>
      <c r="L65" s="18">
        <v>38</v>
      </c>
      <c r="M65" s="18">
        <v>3</v>
      </c>
      <c r="N65" s="19" t="s">
        <v>29</v>
      </c>
      <c r="O65" s="18">
        <v>0</v>
      </c>
      <c r="P65" s="18">
        <v>17</v>
      </c>
      <c r="Q65" s="18">
        <v>1029</v>
      </c>
      <c r="R65" t="str">
        <f t="shared" si="0"/>
        <v>Vorwerk &amp; Co. I-SSG Wuppertal II</v>
      </c>
    </row>
    <row r="66" spans="1:18" ht="13.5" customHeight="1">
      <c r="A66" s="17"/>
      <c r="B66" s="18"/>
      <c r="C66" s="18">
        <v>58</v>
      </c>
      <c r="D66" s="18" t="s">
        <v>42</v>
      </c>
      <c r="E66" s="19" t="s">
        <v>32</v>
      </c>
      <c r="F66" s="20">
        <v>43880</v>
      </c>
      <c r="G66" s="21" t="s">
        <v>35</v>
      </c>
      <c r="H66" s="5" t="s">
        <v>36</v>
      </c>
      <c r="I66" s="19" t="s">
        <v>27</v>
      </c>
      <c r="J66" s="5" t="s">
        <v>37</v>
      </c>
      <c r="K66" s="73">
        <v>1292</v>
      </c>
      <c r="L66" s="18">
        <v>40</v>
      </c>
      <c r="M66" s="18">
        <v>3</v>
      </c>
      <c r="N66" s="19" t="s">
        <v>29</v>
      </c>
      <c r="O66" s="18">
        <v>0</v>
      </c>
      <c r="P66" s="18">
        <v>15</v>
      </c>
      <c r="Q66" s="18">
        <v>992</v>
      </c>
      <c r="R66" t="str">
        <f t="shared" si="0"/>
        <v>Grünsiegel-Rainbow</v>
      </c>
    </row>
    <row r="67" spans="1:18" ht="13.5" customHeight="1">
      <c r="A67" s="17"/>
      <c r="B67" s="18" t="s">
        <v>59</v>
      </c>
      <c r="C67" s="18">
        <v>59</v>
      </c>
      <c r="D67" s="18" t="s">
        <v>42</v>
      </c>
      <c r="E67" s="19" t="s">
        <v>40</v>
      </c>
      <c r="F67" s="20">
        <v>43888</v>
      </c>
      <c r="G67" s="21" t="s">
        <v>54</v>
      </c>
      <c r="H67" s="5" t="s">
        <v>53</v>
      </c>
      <c r="I67" s="19" t="s">
        <v>27</v>
      </c>
      <c r="J67" s="5" t="s">
        <v>28</v>
      </c>
      <c r="K67" s="72"/>
      <c r="L67" s="18"/>
      <c r="M67" s="18"/>
      <c r="N67" s="19"/>
      <c r="O67" s="18"/>
      <c r="P67" s="18"/>
      <c r="Q67" s="18"/>
      <c r="R67" t="str">
        <f t="shared" si="0"/>
        <v>Stadtsparkasse-Arbeitsamt</v>
      </c>
    </row>
    <row r="68" spans="1:18" ht="13.5" customHeight="1">
      <c r="A68" s="17"/>
      <c r="B68" s="18"/>
      <c r="C68" s="18">
        <v>60</v>
      </c>
      <c r="D68" s="18" t="s">
        <v>42</v>
      </c>
      <c r="E68" s="19" t="s">
        <v>24</v>
      </c>
      <c r="F68" s="20">
        <v>43886</v>
      </c>
      <c r="G68" s="21" t="s">
        <v>25</v>
      </c>
      <c r="H68" s="5" t="s">
        <v>55</v>
      </c>
      <c r="I68" s="19" t="s">
        <v>27</v>
      </c>
      <c r="J68" s="5" t="s">
        <v>58</v>
      </c>
      <c r="K68" s="72">
        <v>1028</v>
      </c>
      <c r="L68" s="18">
        <v>19</v>
      </c>
      <c r="M68" s="18">
        <v>0</v>
      </c>
      <c r="N68" s="19" t="s">
        <v>29</v>
      </c>
      <c r="O68" s="18">
        <v>3</v>
      </c>
      <c r="P68" s="18">
        <v>36</v>
      </c>
      <c r="Q68" s="18">
        <v>1141</v>
      </c>
      <c r="R68" t="str">
        <f t="shared" si="0"/>
        <v>Vorwerk &amp; Co. II-Vorwerk &amp; Co. I</v>
      </c>
    </row>
    <row r="69" spans="1:18" ht="13.5" customHeight="1">
      <c r="A69" s="17"/>
      <c r="B69" s="18"/>
      <c r="C69" s="18">
        <v>61</v>
      </c>
      <c r="D69" s="18" t="s">
        <v>42</v>
      </c>
      <c r="E69" s="19" t="s">
        <v>24</v>
      </c>
      <c r="F69" s="20">
        <v>43886</v>
      </c>
      <c r="G69" s="21" t="s">
        <v>41</v>
      </c>
      <c r="H69" s="5" t="s">
        <v>39</v>
      </c>
      <c r="I69" s="19" t="s">
        <v>27</v>
      </c>
      <c r="J69" s="5" t="s">
        <v>56</v>
      </c>
      <c r="K69" s="72">
        <v>1122</v>
      </c>
      <c r="L69" s="18">
        <v>29</v>
      </c>
      <c r="M69" s="18">
        <v>1</v>
      </c>
      <c r="N69" s="19" t="s">
        <v>29</v>
      </c>
      <c r="O69" s="18">
        <v>2</v>
      </c>
      <c r="P69" s="18">
        <v>26</v>
      </c>
      <c r="Q69" s="18">
        <v>1124</v>
      </c>
      <c r="R69" t="str">
        <f t="shared" si="0"/>
        <v>Schmersal-SSG Wuppertal I</v>
      </c>
    </row>
    <row r="70" spans="1:18" ht="13.5" customHeight="1">
      <c r="A70" s="17"/>
      <c r="B70" s="18"/>
      <c r="C70" s="18">
        <v>62</v>
      </c>
      <c r="D70" s="18" t="s">
        <v>42</v>
      </c>
      <c r="E70" s="19" t="s">
        <v>32</v>
      </c>
      <c r="F70" s="20">
        <v>43887</v>
      </c>
      <c r="G70" s="21" t="s">
        <v>25</v>
      </c>
      <c r="H70" s="5" t="s">
        <v>57</v>
      </c>
      <c r="I70" s="19" t="s">
        <v>27</v>
      </c>
      <c r="J70" s="5" t="s">
        <v>53</v>
      </c>
      <c r="K70" s="72">
        <v>793</v>
      </c>
      <c r="L70" s="18">
        <v>15</v>
      </c>
      <c r="M70" s="18">
        <v>0</v>
      </c>
      <c r="N70" s="19" t="s">
        <v>29</v>
      </c>
      <c r="O70" s="18">
        <v>3</v>
      </c>
      <c r="P70" s="18">
        <v>39</v>
      </c>
      <c r="Q70" s="18">
        <v>1186</v>
      </c>
      <c r="R70" t="str">
        <f t="shared" si="0"/>
        <v>SSG Wuppertal II-Stadtsparkasse</v>
      </c>
    </row>
    <row r="71" spans="1:18" ht="13.5" customHeight="1">
      <c r="A71" s="17"/>
      <c r="B71" s="18"/>
      <c r="C71" s="18">
        <v>63</v>
      </c>
      <c r="D71" s="18" t="s">
        <v>42</v>
      </c>
      <c r="E71" s="19" t="s">
        <v>24</v>
      </c>
      <c r="F71" s="20">
        <v>43893</v>
      </c>
      <c r="G71" s="21" t="s">
        <v>25</v>
      </c>
      <c r="H71" s="5" t="s">
        <v>58</v>
      </c>
      <c r="I71" s="19" t="s">
        <v>27</v>
      </c>
      <c r="J71" s="5" t="s">
        <v>56</v>
      </c>
      <c r="K71" s="73">
        <v>1285</v>
      </c>
      <c r="L71" s="18">
        <v>32</v>
      </c>
      <c r="M71" s="18">
        <v>2</v>
      </c>
      <c r="N71" s="19" t="s">
        <v>29</v>
      </c>
      <c r="O71" s="18">
        <v>1</v>
      </c>
      <c r="P71" s="18">
        <v>23</v>
      </c>
      <c r="Q71" s="18">
        <v>1191</v>
      </c>
      <c r="R71" t="str">
        <f t="shared" si="0"/>
        <v>Vorwerk &amp; Co. I-SSG Wuppertal I</v>
      </c>
    </row>
    <row r="72" spans="1:18" ht="13.5" customHeight="1">
      <c r="A72" s="17"/>
      <c r="B72" s="18"/>
      <c r="C72" s="18">
        <v>64</v>
      </c>
      <c r="D72" s="18" t="s">
        <v>42</v>
      </c>
      <c r="E72" s="19" t="s">
        <v>24</v>
      </c>
      <c r="F72" s="20">
        <v>43893</v>
      </c>
      <c r="G72" s="21" t="s">
        <v>41</v>
      </c>
      <c r="H72" s="5" t="s">
        <v>39</v>
      </c>
      <c r="I72" s="19" t="s">
        <v>27</v>
      </c>
      <c r="J72" s="5" t="s">
        <v>26</v>
      </c>
      <c r="K72" s="72">
        <v>1172</v>
      </c>
      <c r="L72" s="18">
        <v>23</v>
      </c>
      <c r="M72" s="18">
        <v>1</v>
      </c>
      <c r="N72" s="19" t="s">
        <v>29</v>
      </c>
      <c r="O72" s="18">
        <v>2</v>
      </c>
      <c r="P72" s="18">
        <v>32</v>
      </c>
      <c r="Q72" s="18">
        <v>1208</v>
      </c>
      <c r="R72" t="str">
        <f aca="true" t="shared" si="1" ref="R72:R95">CONCATENATE(H72,I72,J72)</f>
        <v>Schmersal-Stadtverwaltung</v>
      </c>
    </row>
    <row r="73" spans="1:18" ht="13.5" customHeight="1">
      <c r="A73" s="17"/>
      <c r="B73" s="18"/>
      <c r="C73" s="18">
        <v>65</v>
      </c>
      <c r="D73" s="18" t="s">
        <v>42</v>
      </c>
      <c r="E73" s="19" t="s">
        <v>32</v>
      </c>
      <c r="F73" s="20">
        <v>43894</v>
      </c>
      <c r="G73" s="21" t="s">
        <v>25</v>
      </c>
      <c r="H73" s="5" t="s">
        <v>57</v>
      </c>
      <c r="I73" s="19" t="s">
        <v>27</v>
      </c>
      <c r="J73" s="5" t="s">
        <v>37</v>
      </c>
      <c r="K73" s="72">
        <v>1041</v>
      </c>
      <c r="L73" s="18">
        <v>28</v>
      </c>
      <c r="M73" s="18">
        <v>1</v>
      </c>
      <c r="N73" s="19" t="s">
        <v>29</v>
      </c>
      <c r="O73" s="18">
        <v>2</v>
      </c>
      <c r="P73" s="18">
        <v>27</v>
      </c>
      <c r="Q73" s="18">
        <v>1042</v>
      </c>
      <c r="R73" t="str">
        <f t="shared" si="1"/>
        <v>SSG Wuppertal II-Rainbow</v>
      </c>
    </row>
    <row r="74" spans="1:18" ht="13.5" customHeight="1">
      <c r="A74" s="17"/>
      <c r="B74" s="18" t="s">
        <v>59</v>
      </c>
      <c r="C74" s="18">
        <v>66</v>
      </c>
      <c r="D74" s="18" t="s">
        <v>42</v>
      </c>
      <c r="E74" s="19" t="s">
        <v>32</v>
      </c>
      <c r="F74" s="20">
        <v>43894</v>
      </c>
      <c r="G74" s="21" t="s">
        <v>35</v>
      </c>
      <c r="H74" s="5" t="s">
        <v>36</v>
      </c>
      <c r="I74" s="19" t="s">
        <v>27</v>
      </c>
      <c r="J74" s="5" t="s">
        <v>53</v>
      </c>
      <c r="K74" s="72"/>
      <c r="L74" s="18"/>
      <c r="M74" s="18"/>
      <c r="N74" s="19" t="s">
        <v>29</v>
      </c>
      <c r="O74" s="18"/>
      <c r="P74" s="18"/>
      <c r="Q74" s="18"/>
      <c r="R74" t="str">
        <f t="shared" si="1"/>
        <v>Grünsiegel-Stadtsparkasse</v>
      </c>
    </row>
    <row r="75" spans="1:18" ht="13.5" customHeight="1">
      <c r="A75" s="17"/>
      <c r="B75" s="18"/>
      <c r="C75" s="18">
        <v>67</v>
      </c>
      <c r="D75" s="18" t="s">
        <v>42</v>
      </c>
      <c r="E75" s="19" t="s">
        <v>38</v>
      </c>
      <c r="F75" s="20">
        <v>43899</v>
      </c>
      <c r="G75" s="21" t="s">
        <v>25</v>
      </c>
      <c r="H75" s="5" t="s">
        <v>28</v>
      </c>
      <c r="I75" s="19" t="s">
        <v>27</v>
      </c>
      <c r="J75" s="5" t="s">
        <v>36</v>
      </c>
      <c r="K75" s="72"/>
      <c r="L75" s="18"/>
      <c r="M75" s="18"/>
      <c r="N75" s="19"/>
      <c r="O75" s="18"/>
      <c r="P75" s="18"/>
      <c r="Q75" s="18"/>
      <c r="R75" t="str">
        <f t="shared" si="1"/>
        <v>Arbeitsamt-Grünsiegel</v>
      </c>
    </row>
    <row r="76" spans="1:18" ht="13.5" customHeight="1">
      <c r="A76" s="17"/>
      <c r="B76" s="18"/>
      <c r="C76" s="18">
        <v>68</v>
      </c>
      <c r="D76" s="18" t="s">
        <v>42</v>
      </c>
      <c r="E76" s="19" t="s">
        <v>38</v>
      </c>
      <c r="F76" s="20">
        <v>43899</v>
      </c>
      <c r="G76" s="21" t="s">
        <v>25</v>
      </c>
      <c r="H76" s="5" t="s">
        <v>37</v>
      </c>
      <c r="I76" s="19" t="s">
        <v>27</v>
      </c>
      <c r="J76" s="5" t="s">
        <v>55</v>
      </c>
      <c r="K76" s="72">
        <v>1089</v>
      </c>
      <c r="L76" s="18">
        <v>29</v>
      </c>
      <c r="M76" s="18">
        <v>1</v>
      </c>
      <c r="N76" s="19" t="s">
        <v>29</v>
      </c>
      <c r="O76" s="18">
        <v>2</v>
      </c>
      <c r="P76" s="18">
        <v>26</v>
      </c>
      <c r="Q76" s="18">
        <v>1094</v>
      </c>
      <c r="R76" t="str">
        <f t="shared" si="1"/>
        <v>Rainbow-Vorwerk &amp; Co. II</v>
      </c>
    </row>
    <row r="77" spans="1:18" ht="13.5" customHeight="1">
      <c r="A77" s="17"/>
      <c r="B77" s="18"/>
      <c r="C77" s="18">
        <v>69</v>
      </c>
      <c r="D77" s="18" t="s">
        <v>42</v>
      </c>
      <c r="E77" s="19" t="s">
        <v>24</v>
      </c>
      <c r="F77" s="20">
        <v>43900</v>
      </c>
      <c r="G77" s="21" t="s">
        <v>25</v>
      </c>
      <c r="H77" s="5" t="s">
        <v>58</v>
      </c>
      <c r="I77" s="19" t="s">
        <v>27</v>
      </c>
      <c r="J77" s="5" t="s">
        <v>39</v>
      </c>
      <c r="K77" s="73">
        <v>1237</v>
      </c>
      <c r="L77" s="18">
        <v>40</v>
      </c>
      <c r="M77" s="18">
        <v>3</v>
      </c>
      <c r="N77" s="19" t="s">
        <v>29</v>
      </c>
      <c r="O77" s="18">
        <v>0</v>
      </c>
      <c r="P77" s="18">
        <v>15</v>
      </c>
      <c r="Q77" s="18">
        <v>1087</v>
      </c>
      <c r="R77" t="str">
        <f t="shared" si="1"/>
        <v>Vorwerk &amp; Co. I-Schmersal</v>
      </c>
    </row>
    <row r="78" spans="1:18" ht="13.5" customHeight="1">
      <c r="A78" s="17"/>
      <c r="B78" s="18"/>
      <c r="C78" s="18">
        <v>70</v>
      </c>
      <c r="D78" s="18" t="s">
        <v>42</v>
      </c>
      <c r="E78" s="19" t="s">
        <v>32</v>
      </c>
      <c r="F78" s="20">
        <v>43901</v>
      </c>
      <c r="G78" s="21" t="s">
        <v>25</v>
      </c>
      <c r="H78" s="5" t="s">
        <v>56</v>
      </c>
      <c r="I78" s="19" t="s">
        <v>27</v>
      </c>
      <c r="J78" s="5" t="s">
        <v>53</v>
      </c>
      <c r="K78" s="72">
        <v>1166</v>
      </c>
      <c r="L78" s="18">
        <v>21</v>
      </c>
      <c r="M78" s="18">
        <v>0</v>
      </c>
      <c r="N78" s="19" t="s">
        <v>29</v>
      </c>
      <c r="O78" s="18">
        <v>3</v>
      </c>
      <c r="P78" s="18">
        <v>34</v>
      </c>
      <c r="Q78" s="18">
        <v>1236</v>
      </c>
      <c r="R78" t="str">
        <f t="shared" si="1"/>
        <v>SSG Wuppertal I-Stadtsparkasse</v>
      </c>
    </row>
    <row r="79" spans="1:17" ht="13.5" customHeight="1">
      <c r="A79" s="17"/>
      <c r="B79" s="18"/>
      <c r="C79" s="18"/>
      <c r="D79" s="18"/>
      <c r="E79" s="19"/>
      <c r="F79" s="20"/>
      <c r="G79" s="21"/>
      <c r="H79" s="18"/>
      <c r="I79" s="19"/>
      <c r="J79" s="18"/>
      <c r="K79" s="72"/>
      <c r="L79" s="18"/>
      <c r="M79" s="18"/>
      <c r="N79" s="19"/>
      <c r="O79" s="18"/>
      <c r="P79" s="18"/>
      <c r="Q79" s="18"/>
    </row>
    <row r="80" spans="1:17" ht="13.5" customHeight="1">
      <c r="A80" s="17"/>
      <c r="B80" s="18"/>
      <c r="C80" s="18">
        <v>73</v>
      </c>
      <c r="D80" s="18" t="s">
        <v>42</v>
      </c>
      <c r="E80" s="19" t="s">
        <v>32</v>
      </c>
      <c r="F80" s="20"/>
      <c r="G80" s="21"/>
      <c r="H80" s="5" t="s">
        <v>36</v>
      </c>
      <c r="I80" s="19" t="s">
        <v>27</v>
      </c>
      <c r="J80" s="5" t="s">
        <v>39</v>
      </c>
      <c r="K80" s="73">
        <v>0</v>
      </c>
      <c r="L80" s="18">
        <v>40</v>
      </c>
      <c r="M80" s="18">
        <v>3</v>
      </c>
      <c r="N80" s="19" t="s">
        <v>29</v>
      </c>
      <c r="O80" s="18">
        <v>0</v>
      </c>
      <c r="P80" s="18">
        <v>15</v>
      </c>
      <c r="Q80" s="18">
        <v>0</v>
      </c>
    </row>
    <row r="81" spans="1:18" ht="13.5" customHeight="1">
      <c r="A81" s="17"/>
      <c r="B81" s="18"/>
      <c r="C81" s="18">
        <v>76</v>
      </c>
      <c r="D81" s="18" t="s">
        <v>42</v>
      </c>
      <c r="E81" s="19" t="s">
        <v>38</v>
      </c>
      <c r="F81" s="20"/>
      <c r="G81" s="21"/>
      <c r="H81" s="5" t="s">
        <v>37</v>
      </c>
      <c r="I81" s="19" t="s">
        <v>27</v>
      </c>
      <c r="J81" s="5" t="s">
        <v>39</v>
      </c>
      <c r="K81" s="73">
        <v>0</v>
      </c>
      <c r="L81" s="18">
        <v>40</v>
      </c>
      <c r="M81" s="18">
        <v>3</v>
      </c>
      <c r="N81" s="19" t="s">
        <v>29</v>
      </c>
      <c r="O81" s="18">
        <v>0</v>
      </c>
      <c r="P81" s="18">
        <v>15</v>
      </c>
      <c r="Q81" s="18">
        <v>0</v>
      </c>
      <c r="R81" t="str">
        <f t="shared" si="1"/>
        <v>Rainbow-Schmersal</v>
      </c>
    </row>
    <row r="82" spans="1:18" ht="13.5" customHeight="1">
      <c r="A82" s="17"/>
      <c r="B82" s="18"/>
      <c r="C82" s="18">
        <v>81</v>
      </c>
      <c r="D82" s="18" t="s">
        <v>42</v>
      </c>
      <c r="E82" s="19" t="s">
        <v>24</v>
      </c>
      <c r="F82" s="20"/>
      <c r="G82" s="21"/>
      <c r="H82" s="5" t="s">
        <v>39</v>
      </c>
      <c r="I82" s="19" t="s">
        <v>27</v>
      </c>
      <c r="J82" s="5" t="s">
        <v>55</v>
      </c>
      <c r="K82" s="72">
        <v>0</v>
      </c>
      <c r="L82" s="18">
        <v>15</v>
      </c>
      <c r="M82" s="18">
        <v>0</v>
      </c>
      <c r="N82" s="19" t="s">
        <v>29</v>
      </c>
      <c r="O82" s="18">
        <v>3</v>
      </c>
      <c r="P82" s="18">
        <v>40</v>
      </c>
      <c r="Q82" s="18">
        <v>0</v>
      </c>
      <c r="R82" t="str">
        <f t="shared" si="1"/>
        <v>Schmersal-Vorwerk &amp; Co. II</v>
      </c>
    </row>
    <row r="83" spans="1:18" ht="13.5" customHeight="1">
      <c r="A83" s="17"/>
      <c r="B83" s="18"/>
      <c r="C83" s="18">
        <v>87</v>
      </c>
      <c r="D83" s="18" t="s">
        <v>42</v>
      </c>
      <c r="E83" s="19" t="s">
        <v>24</v>
      </c>
      <c r="F83" s="20"/>
      <c r="G83" s="21"/>
      <c r="H83" s="5" t="s">
        <v>39</v>
      </c>
      <c r="I83" s="19" t="s">
        <v>27</v>
      </c>
      <c r="J83" s="5" t="s">
        <v>57</v>
      </c>
      <c r="K83" s="72">
        <v>0</v>
      </c>
      <c r="L83" s="18">
        <v>15</v>
      </c>
      <c r="M83" s="18">
        <v>0</v>
      </c>
      <c r="N83" s="19" t="s">
        <v>29</v>
      </c>
      <c r="O83" s="18">
        <v>3</v>
      </c>
      <c r="P83" s="18">
        <v>40</v>
      </c>
      <c r="Q83" s="18">
        <v>0</v>
      </c>
      <c r="R83" t="str">
        <f t="shared" si="1"/>
        <v>Schmersal-SSG Wuppertal II</v>
      </c>
    </row>
    <row r="84" spans="1:17" ht="13.5" customHeight="1">
      <c r="A84" s="17"/>
      <c r="B84" s="18"/>
      <c r="C84" s="18"/>
      <c r="D84" s="18"/>
      <c r="E84" s="19"/>
      <c r="F84" s="20"/>
      <c r="G84" s="21"/>
      <c r="H84" s="18"/>
      <c r="I84" s="19"/>
      <c r="J84" s="18"/>
      <c r="K84" s="72"/>
      <c r="L84" s="18"/>
      <c r="M84" s="18"/>
      <c r="N84" s="19"/>
      <c r="O84" s="18"/>
      <c r="P84" s="18"/>
      <c r="Q84" s="18"/>
    </row>
    <row r="85" spans="1:18" ht="13.5" customHeight="1">
      <c r="A85" s="17"/>
      <c r="B85" s="18"/>
      <c r="C85" s="18">
        <v>85</v>
      </c>
      <c r="D85" s="18" t="s">
        <v>42</v>
      </c>
      <c r="E85" s="19" t="s">
        <v>38</v>
      </c>
      <c r="F85" s="20">
        <v>44039</v>
      </c>
      <c r="G85" s="21" t="s">
        <v>25</v>
      </c>
      <c r="H85" s="5" t="s">
        <v>37</v>
      </c>
      <c r="I85" s="19" t="s">
        <v>27</v>
      </c>
      <c r="J85" s="5" t="s">
        <v>56</v>
      </c>
      <c r="K85" s="73">
        <v>1055</v>
      </c>
      <c r="L85" s="18">
        <v>40</v>
      </c>
      <c r="M85" s="18">
        <v>3</v>
      </c>
      <c r="N85" s="19" t="s">
        <v>29</v>
      </c>
      <c r="O85" s="18">
        <v>0</v>
      </c>
      <c r="P85" s="18">
        <v>15</v>
      </c>
      <c r="Q85" s="18">
        <v>1176</v>
      </c>
      <c r="R85" t="str">
        <f t="shared" si="1"/>
        <v>Rainbow-SSG Wuppertal I</v>
      </c>
    </row>
    <row r="86" spans="1:18" ht="13.5" customHeight="1">
      <c r="A86" s="17"/>
      <c r="B86" s="18"/>
      <c r="C86" s="18">
        <v>89</v>
      </c>
      <c r="D86" s="18" t="s">
        <v>42</v>
      </c>
      <c r="E86" s="19" t="s">
        <v>24</v>
      </c>
      <c r="F86" s="20">
        <v>44040</v>
      </c>
      <c r="G86" s="21" t="s">
        <v>25</v>
      </c>
      <c r="H86" s="5" t="s">
        <v>58</v>
      </c>
      <c r="I86" s="19" t="s">
        <v>27</v>
      </c>
      <c r="J86" s="5" t="s">
        <v>26</v>
      </c>
      <c r="K86" s="72">
        <v>1262</v>
      </c>
      <c r="L86" s="18">
        <v>35</v>
      </c>
      <c r="M86" s="18">
        <v>3</v>
      </c>
      <c r="N86" s="19" t="s">
        <v>29</v>
      </c>
      <c r="O86" s="18">
        <v>0</v>
      </c>
      <c r="P86" s="18">
        <v>20</v>
      </c>
      <c r="Q86" s="18">
        <v>1199</v>
      </c>
      <c r="R86" t="str">
        <f t="shared" si="1"/>
        <v>Vorwerk &amp; Co. I-Stadtverwaltung</v>
      </c>
    </row>
    <row r="87" spans="1:18" ht="13.5" customHeight="1">
      <c r="A87" s="17"/>
      <c r="B87" s="18"/>
      <c r="C87" s="18">
        <v>83</v>
      </c>
      <c r="D87" s="18" t="s">
        <v>42</v>
      </c>
      <c r="E87" s="19" t="s">
        <v>40</v>
      </c>
      <c r="F87" s="20">
        <v>44042</v>
      </c>
      <c r="G87" s="21" t="s">
        <v>54</v>
      </c>
      <c r="H87" s="5" t="s">
        <v>53</v>
      </c>
      <c r="I87" s="19" t="s">
        <v>27</v>
      </c>
      <c r="J87" s="5" t="s">
        <v>37</v>
      </c>
      <c r="K87" s="72">
        <v>1214</v>
      </c>
      <c r="L87" s="18">
        <v>40</v>
      </c>
      <c r="M87" s="18">
        <v>3</v>
      </c>
      <c r="N87" s="19" t="s">
        <v>29</v>
      </c>
      <c r="O87" s="18">
        <v>0</v>
      </c>
      <c r="P87" s="18">
        <v>15</v>
      </c>
      <c r="Q87" s="18">
        <v>1049</v>
      </c>
      <c r="R87" t="str">
        <f t="shared" si="1"/>
        <v>Stadtsparkasse-Rainbow</v>
      </c>
    </row>
    <row r="88" spans="1:18" ht="13.5" customHeight="1">
      <c r="A88" s="17"/>
      <c r="B88" s="18"/>
      <c r="C88" s="18">
        <v>82</v>
      </c>
      <c r="D88" s="18" t="s">
        <v>42</v>
      </c>
      <c r="E88" s="19" t="s">
        <v>32</v>
      </c>
      <c r="F88" s="20">
        <v>44048</v>
      </c>
      <c r="G88" s="21" t="s">
        <v>35</v>
      </c>
      <c r="H88" s="5" t="s">
        <v>36</v>
      </c>
      <c r="I88" s="19" t="s">
        <v>27</v>
      </c>
      <c r="J88" s="5" t="s">
        <v>57</v>
      </c>
      <c r="K88" s="72">
        <v>1184</v>
      </c>
      <c r="L88" s="18">
        <v>40</v>
      </c>
      <c r="M88" s="18">
        <v>3</v>
      </c>
      <c r="N88" s="19" t="s">
        <v>29</v>
      </c>
      <c r="O88" s="18">
        <v>0</v>
      </c>
      <c r="P88" s="18">
        <v>15</v>
      </c>
      <c r="Q88" s="18">
        <v>790</v>
      </c>
      <c r="R88" t="str">
        <f t="shared" si="1"/>
        <v>Grünsiegel-SSG Wuppertal II</v>
      </c>
    </row>
    <row r="89" spans="1:18" ht="13.5" customHeight="1">
      <c r="A89" s="17"/>
      <c r="B89" s="18"/>
      <c r="C89" s="18">
        <v>78</v>
      </c>
      <c r="D89" s="18" t="s">
        <v>42</v>
      </c>
      <c r="E89" s="19" t="s">
        <v>40</v>
      </c>
      <c r="F89" s="20">
        <v>44049</v>
      </c>
      <c r="G89" s="21" t="s">
        <v>54</v>
      </c>
      <c r="H89" s="5" t="s">
        <v>53</v>
      </c>
      <c r="I89" s="19" t="s">
        <v>27</v>
      </c>
      <c r="J89" s="5" t="s">
        <v>26</v>
      </c>
      <c r="K89" s="72">
        <v>1300</v>
      </c>
      <c r="L89" s="18">
        <v>26</v>
      </c>
      <c r="M89" s="18">
        <v>1</v>
      </c>
      <c r="N89" s="19" t="s">
        <v>29</v>
      </c>
      <c r="O89" s="18">
        <v>2</v>
      </c>
      <c r="P89" s="18">
        <v>29</v>
      </c>
      <c r="Q89" s="18">
        <v>1312</v>
      </c>
      <c r="R89" t="str">
        <f t="shared" si="1"/>
        <v>Stadtsparkasse-Stadtverwaltung</v>
      </c>
    </row>
    <row r="90" spans="1:18" ht="13.5" customHeight="1">
      <c r="A90" s="17"/>
      <c r="B90" s="18"/>
      <c r="C90" s="18">
        <v>74</v>
      </c>
      <c r="D90" s="18" t="s">
        <v>42</v>
      </c>
      <c r="E90" s="19" t="s">
        <v>40</v>
      </c>
      <c r="F90" s="20">
        <v>44056</v>
      </c>
      <c r="G90" s="21" t="s">
        <v>54</v>
      </c>
      <c r="H90" s="5" t="s">
        <v>53</v>
      </c>
      <c r="I90" s="19" t="s">
        <v>27</v>
      </c>
      <c r="J90" s="5" t="s">
        <v>58</v>
      </c>
      <c r="K90" s="72">
        <v>1320</v>
      </c>
      <c r="L90" s="18">
        <v>33</v>
      </c>
      <c r="M90" s="18">
        <v>2</v>
      </c>
      <c r="N90" s="19" t="s">
        <v>29</v>
      </c>
      <c r="O90" s="18">
        <v>1</v>
      </c>
      <c r="P90" s="18">
        <v>22</v>
      </c>
      <c r="Q90" s="18">
        <v>1233</v>
      </c>
      <c r="R90" t="str">
        <f t="shared" si="1"/>
        <v>Stadtsparkasse-Vorwerk &amp; Co. I</v>
      </c>
    </row>
    <row r="91" spans="1:18" ht="13.5" customHeight="1">
      <c r="A91" s="17"/>
      <c r="B91" s="18"/>
      <c r="C91" s="18">
        <v>66</v>
      </c>
      <c r="D91" s="18" t="s">
        <v>42</v>
      </c>
      <c r="E91" s="19" t="s">
        <v>32</v>
      </c>
      <c r="F91" s="20">
        <v>44062</v>
      </c>
      <c r="G91" s="21" t="s">
        <v>35</v>
      </c>
      <c r="H91" s="5" t="s">
        <v>36</v>
      </c>
      <c r="I91" s="19" t="s">
        <v>27</v>
      </c>
      <c r="J91" s="5" t="s">
        <v>53</v>
      </c>
      <c r="K91" s="72">
        <v>1216</v>
      </c>
      <c r="L91" s="18">
        <v>32</v>
      </c>
      <c r="M91" s="18">
        <v>2</v>
      </c>
      <c r="N91" s="19" t="s">
        <v>29</v>
      </c>
      <c r="O91" s="18">
        <v>1</v>
      </c>
      <c r="P91" s="18">
        <v>23</v>
      </c>
      <c r="Q91" s="18">
        <v>1129</v>
      </c>
      <c r="R91" t="str">
        <f t="shared" si="1"/>
        <v>Grünsiegel-Stadtsparkasse</v>
      </c>
    </row>
    <row r="92" spans="1:18" ht="13.5" customHeight="1">
      <c r="A92" s="17"/>
      <c r="B92" s="18"/>
      <c r="C92" s="18">
        <v>80</v>
      </c>
      <c r="D92" s="18" t="s">
        <v>42</v>
      </c>
      <c r="E92" s="19" t="s">
        <v>24</v>
      </c>
      <c r="F92" s="20">
        <v>44068</v>
      </c>
      <c r="G92" s="21" t="s">
        <v>25</v>
      </c>
      <c r="H92" s="5" t="s">
        <v>26</v>
      </c>
      <c r="I92" s="19" t="s">
        <v>27</v>
      </c>
      <c r="J92" s="5" t="s">
        <v>56</v>
      </c>
      <c r="K92" s="72">
        <v>1321</v>
      </c>
      <c r="L92" s="18">
        <v>34</v>
      </c>
      <c r="M92" s="18">
        <v>3</v>
      </c>
      <c r="N92" s="19" t="s">
        <v>29</v>
      </c>
      <c r="O92" s="18">
        <v>0</v>
      </c>
      <c r="P92" s="18">
        <v>21</v>
      </c>
      <c r="Q92" s="18">
        <v>1280</v>
      </c>
      <c r="R92" t="str">
        <f t="shared" si="1"/>
        <v>Stadtverwaltung-SSG Wuppertal I</v>
      </c>
    </row>
    <row r="93" spans="1:18" ht="13.5" customHeight="1">
      <c r="A93" s="17"/>
      <c r="B93" s="18"/>
      <c r="C93" s="18">
        <v>90</v>
      </c>
      <c r="D93" s="18" t="s">
        <v>42</v>
      </c>
      <c r="E93" s="19" t="s">
        <v>32</v>
      </c>
      <c r="F93" s="20">
        <v>44069</v>
      </c>
      <c r="G93" s="21" t="s">
        <v>25</v>
      </c>
      <c r="H93" s="5" t="s">
        <v>57</v>
      </c>
      <c r="I93" s="19" t="s">
        <v>27</v>
      </c>
      <c r="J93" s="5" t="s">
        <v>55</v>
      </c>
      <c r="K93" s="72">
        <v>1046</v>
      </c>
      <c r="L93" s="18">
        <v>20</v>
      </c>
      <c r="M93" s="18">
        <v>0</v>
      </c>
      <c r="N93" s="19" t="s">
        <v>29</v>
      </c>
      <c r="O93" s="18">
        <v>3</v>
      </c>
      <c r="P93" s="18">
        <v>35</v>
      </c>
      <c r="Q93" s="18">
        <v>1139</v>
      </c>
      <c r="R93" t="str">
        <f t="shared" si="1"/>
        <v>SSG Wuppertal II-Vorwerk &amp; Co. II</v>
      </c>
    </row>
    <row r="94" spans="1:18" ht="13.5" customHeight="1">
      <c r="A94" s="17"/>
      <c r="B94" s="18"/>
      <c r="C94" s="18">
        <v>71</v>
      </c>
      <c r="D94" s="18" t="s">
        <v>42</v>
      </c>
      <c r="E94" s="19" t="s">
        <v>24</v>
      </c>
      <c r="F94" s="20">
        <v>44075</v>
      </c>
      <c r="G94" s="21" t="s">
        <v>25</v>
      </c>
      <c r="H94" s="5" t="s">
        <v>26</v>
      </c>
      <c r="I94" s="19" t="s">
        <v>27</v>
      </c>
      <c r="J94" s="5" t="s">
        <v>55</v>
      </c>
      <c r="K94" s="72"/>
      <c r="L94" s="18"/>
      <c r="M94" s="18">
        <v>1</v>
      </c>
      <c r="N94" s="19" t="s">
        <v>29</v>
      </c>
      <c r="O94" s="18">
        <v>1</v>
      </c>
      <c r="P94" s="18"/>
      <c r="Q94" s="18"/>
      <c r="R94" t="str">
        <f t="shared" si="1"/>
        <v>Stadtverwaltung-Vorwerk &amp; Co. II</v>
      </c>
    </row>
    <row r="95" spans="1:18" ht="13.5" customHeight="1">
      <c r="A95" s="17"/>
      <c r="B95" s="18"/>
      <c r="C95" s="18">
        <v>77</v>
      </c>
      <c r="D95" s="18" t="s">
        <v>42</v>
      </c>
      <c r="E95" s="19" t="s">
        <v>24</v>
      </c>
      <c r="F95" s="20">
        <v>44082</v>
      </c>
      <c r="G95" s="21" t="s">
        <v>25</v>
      </c>
      <c r="H95" s="5" t="s">
        <v>55</v>
      </c>
      <c r="I95" s="19" t="s">
        <v>27</v>
      </c>
      <c r="J95" s="5" t="s">
        <v>36</v>
      </c>
      <c r="K95" s="72">
        <v>1153</v>
      </c>
      <c r="L95" s="18">
        <v>19</v>
      </c>
      <c r="M95" s="18">
        <v>0</v>
      </c>
      <c r="N95" s="19" t="s">
        <v>29</v>
      </c>
      <c r="O95" s="18">
        <v>3</v>
      </c>
      <c r="P95" s="18">
        <v>36</v>
      </c>
      <c r="Q95" s="18">
        <v>1240</v>
      </c>
      <c r="R95" t="str">
        <f t="shared" si="1"/>
        <v>Vorwerk &amp; Co. II-Grünsiegel</v>
      </c>
    </row>
    <row r="96" spans="1:18" ht="14.25">
      <c r="A96" s="1"/>
      <c r="B96" s="22" t="s">
        <v>43</v>
      </c>
      <c r="C96" s="2" t="s">
        <v>44</v>
      </c>
      <c r="D96" s="2"/>
      <c r="E96" s="2"/>
      <c r="F96" s="2"/>
      <c r="G96" s="2"/>
      <c r="H96" s="2"/>
      <c r="I96" s="2"/>
      <c r="J96" s="1"/>
      <c r="K96" s="2"/>
      <c r="L96" s="2"/>
      <c r="M96" s="2" t="s">
        <v>61</v>
      </c>
      <c r="N96" s="2"/>
      <c r="O96" s="2"/>
      <c r="P96" s="2"/>
      <c r="Q96" s="2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</sheetData>
  <sheetProtection selectLockedCells="1" selectUnlockedCells="1"/>
  <autoFilter ref="A8:R96"/>
  <conditionalFormatting sqref="H96:H65536 J96:J65536 H1:H8 I8:J8 J4:J8">
    <cfRule type="cellIs" priority="1761" dxfId="2" operator="equal" stopIfTrue="1">
      <formula>"Stadtsparkasse II"</formula>
    </cfRule>
    <cfRule type="cellIs" priority="1762" dxfId="1" operator="equal" stopIfTrue="1">
      <formula>"Stadtsparkasse I"</formula>
    </cfRule>
  </conditionalFormatting>
  <conditionalFormatting sqref="F9:F19 F21:F25 F27:F31 F33 F35:F40 F43:F47 F49:F50 F52:F58 F60:F61 F70:F71 F73 F75 F77:F78 F83:F84 F90:F91 F94:F95 F64:F68 F81 F86:F88">
    <cfRule type="cellIs" priority="1763" dxfId="30" operator="lessThan" stopIfTrue="1">
      <formula>TODAY()</formula>
    </cfRule>
  </conditionalFormatting>
  <conditionalFormatting sqref="O9:O78 M9:M78 M81:M95 O81:O95">
    <cfRule type="cellIs" priority="1765" dxfId="34" operator="greaterThan" stopIfTrue="1">
      <formula>1</formula>
    </cfRule>
    <cfRule type="cellIs" priority="1766" dxfId="32" operator="equal" stopIfTrue="1">
      <formula>1</formula>
    </cfRule>
  </conditionalFormatting>
  <conditionalFormatting sqref="P9:Q78 P81:Q95">
    <cfRule type="expression" priority="1769" dxfId="34" stopIfTrue="1">
      <formula>$O9&gt;1</formula>
    </cfRule>
    <cfRule type="expression" priority="1770" dxfId="32" stopIfTrue="1">
      <formula>$O9=1</formula>
    </cfRule>
  </conditionalFormatting>
  <conditionalFormatting sqref="L9:L78 L81:L95">
    <cfRule type="expression" priority="1771" dxfId="34" stopIfTrue="1">
      <formula>$M9&gt;1</formula>
    </cfRule>
    <cfRule type="expression" priority="1772" dxfId="32" stopIfTrue="1">
      <formula>$M9=1</formula>
    </cfRule>
  </conditionalFormatting>
  <conditionalFormatting sqref="K9:K78 K81:K95">
    <cfRule type="expression" priority="1775" dxfId="32" stopIfTrue="1">
      <formula>$M9=1</formula>
    </cfRule>
  </conditionalFormatting>
  <conditionalFormatting sqref="J2">
    <cfRule type="expression" priority="1776" dxfId="2" stopIfTrue="1">
      <formula>J2=$J$2</formula>
    </cfRule>
    <cfRule type="expression" priority="1777" dxfId="40" stopIfTrue="1">
      <formula>J2=$J$3</formula>
    </cfRule>
    <cfRule type="expression" priority="1778" dxfId="34" stopIfTrue="1">
      <formula>O2&gt;Q2</formula>
    </cfRule>
  </conditionalFormatting>
  <conditionalFormatting sqref="J3">
    <cfRule type="expression" priority="1779" dxfId="2" stopIfTrue="1">
      <formula>J3=$J$2</formula>
    </cfRule>
    <cfRule type="expression" priority="1780" dxfId="40" stopIfTrue="1">
      <formula>J3=$J$3</formula>
    </cfRule>
    <cfRule type="expression" priority="1781" dxfId="34" stopIfTrue="1">
      <formula>O3&gt;Q3</formula>
    </cfRule>
  </conditionalFormatting>
  <conditionalFormatting sqref="H9:H14 H81:H83 H85:H95">
    <cfRule type="expression" priority="1782" dxfId="2" stopIfTrue="1">
      <formula>H9=$J$2</formula>
    </cfRule>
    <cfRule type="expression" priority="1783" dxfId="40" stopIfTrue="1">
      <formula>H9=$J$3</formula>
    </cfRule>
    <cfRule type="expression" priority="1784" dxfId="34" stopIfTrue="1">
      <formula>$M9&gt;1</formula>
    </cfRule>
  </conditionalFormatting>
  <conditionalFormatting sqref="J9:J15 J81:J83 J85:J95">
    <cfRule type="expression" priority="1785" dxfId="2" stopIfTrue="1">
      <formula>J9=$J$2</formula>
    </cfRule>
    <cfRule type="expression" priority="1786" dxfId="40" stopIfTrue="1">
      <formula>J9=$J$3</formula>
    </cfRule>
    <cfRule type="expression" priority="1787" dxfId="34" stopIfTrue="1">
      <formula>$O9&gt;1</formula>
    </cfRule>
  </conditionalFormatting>
  <conditionalFormatting sqref="K9:K78 K81:K95">
    <cfRule type="expression" priority="1760" dxfId="31" stopIfTrue="1">
      <formula>$M9&gt;1</formula>
    </cfRule>
  </conditionalFormatting>
  <conditionalFormatting sqref="H17">
    <cfRule type="expression" priority="711" dxfId="2" stopIfTrue="1">
      <formula>H17=$J$2</formula>
    </cfRule>
    <cfRule type="expression" priority="712" dxfId="40" stopIfTrue="1">
      <formula>H17=$J$3</formula>
    </cfRule>
    <cfRule type="expression" priority="713" dxfId="34" stopIfTrue="1">
      <formula>$M17&gt;1</formula>
    </cfRule>
  </conditionalFormatting>
  <conditionalFormatting sqref="J17">
    <cfRule type="expression" priority="714" dxfId="2" stopIfTrue="1">
      <formula>J17=$J$2</formula>
    </cfRule>
    <cfRule type="expression" priority="715" dxfId="40" stopIfTrue="1">
      <formula>J17=$J$3</formula>
    </cfRule>
    <cfRule type="expression" priority="716" dxfId="34" stopIfTrue="1">
      <formula>$O17&gt;1</formula>
    </cfRule>
  </conditionalFormatting>
  <conditionalFormatting sqref="H15">
    <cfRule type="expression" priority="658" dxfId="2" stopIfTrue="1">
      <formula>H15=$J$2</formula>
    </cfRule>
    <cfRule type="expression" priority="659" dxfId="40" stopIfTrue="1">
      <formula>H15=$J$3</formula>
    </cfRule>
    <cfRule type="expression" priority="660" dxfId="34" stopIfTrue="1">
      <formula>$O15&gt;1</formula>
    </cfRule>
  </conditionalFormatting>
  <conditionalFormatting sqref="J18">
    <cfRule type="expression" priority="646" dxfId="2" stopIfTrue="1">
      <formula>J18=$J$2</formula>
    </cfRule>
    <cfRule type="expression" priority="647" dxfId="40" stopIfTrue="1">
      <formula>J18=$J$3</formula>
    </cfRule>
    <cfRule type="expression" priority="648" dxfId="34" stopIfTrue="1">
      <formula>$O18&gt;1</formula>
    </cfRule>
  </conditionalFormatting>
  <conditionalFormatting sqref="F20">
    <cfRule type="cellIs" priority="642" dxfId="30" operator="lessThan" stopIfTrue="1">
      <formula>TODAY()</formula>
    </cfRule>
  </conditionalFormatting>
  <conditionalFormatting sqref="H20">
    <cfRule type="expression" priority="639" dxfId="2" stopIfTrue="1">
      <formula>H20=$J$2</formula>
    </cfRule>
    <cfRule type="expression" priority="640" dxfId="40" stopIfTrue="1">
      <formula>H20=$J$3</formula>
    </cfRule>
    <cfRule type="expression" priority="641" dxfId="34" stopIfTrue="1">
      <formula>$M20&gt;1</formula>
    </cfRule>
  </conditionalFormatting>
  <conditionalFormatting sqref="J20">
    <cfRule type="expression" priority="636" dxfId="2" stopIfTrue="1">
      <formula>J20=$J$2</formula>
    </cfRule>
    <cfRule type="expression" priority="637" dxfId="40" stopIfTrue="1">
      <formula>J20=$J$3</formula>
    </cfRule>
    <cfRule type="expression" priority="638" dxfId="34" stopIfTrue="1">
      <formula>$O20&gt;1</formula>
    </cfRule>
  </conditionalFormatting>
  <conditionalFormatting sqref="J21">
    <cfRule type="expression" priority="630" dxfId="2" stopIfTrue="1">
      <formula>J21=$J$2</formula>
    </cfRule>
    <cfRule type="expression" priority="631" dxfId="40" stopIfTrue="1">
      <formula>J21=$J$3</formula>
    </cfRule>
    <cfRule type="expression" priority="632" dxfId="34" stopIfTrue="1">
      <formula>$O21&gt;1</formula>
    </cfRule>
  </conditionalFormatting>
  <conditionalFormatting sqref="H22">
    <cfRule type="expression" priority="627" dxfId="2" stopIfTrue="1">
      <formula>H22=$J$2</formula>
    </cfRule>
    <cfRule type="expression" priority="628" dxfId="40" stopIfTrue="1">
      <formula>H22=$J$3</formula>
    </cfRule>
    <cfRule type="expression" priority="629" dxfId="34" stopIfTrue="1">
      <formula>$M22&gt;1</formula>
    </cfRule>
  </conditionalFormatting>
  <conditionalFormatting sqref="J23">
    <cfRule type="expression" priority="618" dxfId="2" stopIfTrue="1">
      <formula>J23=$J$2</formula>
    </cfRule>
    <cfRule type="expression" priority="619" dxfId="40" stopIfTrue="1">
      <formula>J23=$J$3</formula>
    </cfRule>
    <cfRule type="expression" priority="620" dxfId="34" stopIfTrue="1">
      <formula>$O23&gt;1</formula>
    </cfRule>
  </conditionalFormatting>
  <conditionalFormatting sqref="H24">
    <cfRule type="expression" priority="615" dxfId="2" stopIfTrue="1">
      <formula>H24=$J$2</formula>
    </cfRule>
    <cfRule type="expression" priority="616" dxfId="40" stopIfTrue="1">
      <formula>H24=$J$3</formula>
    </cfRule>
    <cfRule type="expression" priority="617" dxfId="34" stopIfTrue="1">
      <formula>$M24&gt;1</formula>
    </cfRule>
  </conditionalFormatting>
  <conditionalFormatting sqref="J24">
    <cfRule type="expression" priority="612" dxfId="2" stopIfTrue="1">
      <formula>J24=$J$2</formula>
    </cfRule>
    <cfRule type="expression" priority="613" dxfId="40" stopIfTrue="1">
      <formula>J24=$J$3</formula>
    </cfRule>
    <cfRule type="expression" priority="614" dxfId="34" stopIfTrue="1">
      <formula>$O24&gt;1</formula>
    </cfRule>
  </conditionalFormatting>
  <conditionalFormatting sqref="J25">
    <cfRule type="expression" priority="606" dxfId="2" stopIfTrue="1">
      <formula>J25=$J$2</formula>
    </cfRule>
    <cfRule type="expression" priority="607" dxfId="40" stopIfTrue="1">
      <formula>J25=$J$3</formula>
    </cfRule>
    <cfRule type="expression" priority="608" dxfId="34" stopIfTrue="1">
      <formula>$O25&gt;1</formula>
    </cfRule>
  </conditionalFormatting>
  <conditionalFormatting sqref="F26">
    <cfRule type="cellIs" priority="605" dxfId="30" operator="lessThan" stopIfTrue="1">
      <formula>TODAY()</formula>
    </cfRule>
  </conditionalFormatting>
  <conditionalFormatting sqref="J26">
    <cfRule type="expression" priority="599" dxfId="2" stopIfTrue="1">
      <formula>J26=$J$2</formula>
    </cfRule>
    <cfRule type="expression" priority="600" dxfId="40" stopIfTrue="1">
      <formula>J26=$J$3</formula>
    </cfRule>
    <cfRule type="expression" priority="601" dxfId="34" stopIfTrue="1">
      <formula>$O26&gt;1</formula>
    </cfRule>
  </conditionalFormatting>
  <conditionalFormatting sqref="H27">
    <cfRule type="expression" priority="596" dxfId="2" stopIfTrue="1">
      <formula>H27=$J$2</formula>
    </cfRule>
    <cfRule type="expression" priority="597" dxfId="40" stopIfTrue="1">
      <formula>H27=$J$3</formula>
    </cfRule>
    <cfRule type="expression" priority="598" dxfId="34" stopIfTrue="1">
      <formula>$M27&gt;1</formula>
    </cfRule>
  </conditionalFormatting>
  <conditionalFormatting sqref="H28">
    <cfRule type="expression" priority="590" dxfId="2" stopIfTrue="1">
      <formula>H28=$J$2</formula>
    </cfRule>
    <cfRule type="expression" priority="591" dxfId="40" stopIfTrue="1">
      <formula>H28=$J$3</formula>
    </cfRule>
    <cfRule type="expression" priority="592" dxfId="34" stopIfTrue="1">
      <formula>$M28&gt;1</formula>
    </cfRule>
  </conditionalFormatting>
  <conditionalFormatting sqref="J28">
    <cfRule type="expression" priority="587" dxfId="2" stopIfTrue="1">
      <formula>J28=$J$2</formula>
    </cfRule>
    <cfRule type="expression" priority="588" dxfId="40" stopIfTrue="1">
      <formula>J28=$J$3</formula>
    </cfRule>
    <cfRule type="expression" priority="589" dxfId="34" stopIfTrue="1">
      <formula>$O28&gt;1</formula>
    </cfRule>
  </conditionalFormatting>
  <conditionalFormatting sqref="J29">
    <cfRule type="expression" priority="581" dxfId="2" stopIfTrue="1">
      <formula>J29=$J$2</formula>
    </cfRule>
    <cfRule type="expression" priority="582" dxfId="40" stopIfTrue="1">
      <formula>J29=$J$3</formula>
    </cfRule>
    <cfRule type="expression" priority="583" dxfId="34" stopIfTrue="1">
      <formula>$O29&gt;1</formula>
    </cfRule>
  </conditionalFormatting>
  <conditionalFormatting sqref="H30">
    <cfRule type="expression" priority="578" dxfId="2" stopIfTrue="1">
      <formula>H30=$J$2</formula>
    </cfRule>
    <cfRule type="expression" priority="579" dxfId="40" stopIfTrue="1">
      <formula>H30=$J$3</formula>
    </cfRule>
    <cfRule type="expression" priority="580" dxfId="34" stopIfTrue="1">
      <formula>$M30&gt;1</formula>
    </cfRule>
  </conditionalFormatting>
  <conditionalFormatting sqref="F32">
    <cfRule type="cellIs" priority="568" dxfId="30" operator="lessThan" stopIfTrue="1">
      <formula>TODAY()</formula>
    </cfRule>
  </conditionalFormatting>
  <conditionalFormatting sqref="J33">
    <cfRule type="expression" priority="556" dxfId="2" stopIfTrue="1">
      <formula>J33=$J$2</formula>
    </cfRule>
    <cfRule type="expression" priority="557" dxfId="40" stopIfTrue="1">
      <formula>J33=$J$3</formula>
    </cfRule>
    <cfRule type="expression" priority="558" dxfId="34" stopIfTrue="1">
      <formula>$O33&gt;1</formula>
    </cfRule>
  </conditionalFormatting>
  <conditionalFormatting sqref="F34">
    <cfRule type="cellIs" priority="555" dxfId="30" operator="lessThan" stopIfTrue="1">
      <formula>TODAY()</formula>
    </cfRule>
  </conditionalFormatting>
  <conditionalFormatting sqref="J34">
    <cfRule type="expression" priority="549" dxfId="2" stopIfTrue="1">
      <formula>J34=$J$2</formula>
    </cfRule>
    <cfRule type="expression" priority="550" dxfId="40" stopIfTrue="1">
      <formula>J34=$J$3</formula>
    </cfRule>
    <cfRule type="expression" priority="551" dxfId="34" stopIfTrue="1">
      <formula>$O34&gt;1</formula>
    </cfRule>
  </conditionalFormatting>
  <conditionalFormatting sqref="H35">
    <cfRule type="expression" priority="546" dxfId="2" stopIfTrue="1">
      <formula>H35=$J$2</formula>
    </cfRule>
    <cfRule type="expression" priority="547" dxfId="40" stopIfTrue="1">
      <formula>H35=$J$3</formula>
    </cfRule>
    <cfRule type="expression" priority="548" dxfId="34" stopIfTrue="1">
      <formula>$M35&gt;1</formula>
    </cfRule>
  </conditionalFormatting>
  <conditionalFormatting sqref="J36">
    <cfRule type="expression" priority="537" dxfId="2" stopIfTrue="1">
      <formula>J36=$J$2</formula>
    </cfRule>
    <cfRule type="expression" priority="538" dxfId="40" stopIfTrue="1">
      <formula>J36=$J$3</formula>
    </cfRule>
    <cfRule type="expression" priority="539" dxfId="34" stopIfTrue="1">
      <formula>$O36&gt;1</formula>
    </cfRule>
  </conditionalFormatting>
  <conditionalFormatting sqref="J37">
    <cfRule type="expression" priority="531" dxfId="2" stopIfTrue="1">
      <formula>J37=$J$2</formula>
    </cfRule>
    <cfRule type="expression" priority="532" dxfId="40" stopIfTrue="1">
      <formula>J37=$J$3</formula>
    </cfRule>
    <cfRule type="expression" priority="533" dxfId="34" stopIfTrue="1">
      <formula>$O37&gt;1</formula>
    </cfRule>
  </conditionalFormatting>
  <conditionalFormatting sqref="H38">
    <cfRule type="expression" priority="528" dxfId="2" stopIfTrue="1">
      <formula>H38=$J$2</formula>
    </cfRule>
    <cfRule type="expression" priority="529" dxfId="40" stopIfTrue="1">
      <formula>H38=$J$3</formula>
    </cfRule>
    <cfRule type="expression" priority="530" dxfId="34" stopIfTrue="1">
      <formula>$M38&gt;1</formula>
    </cfRule>
  </conditionalFormatting>
  <conditionalFormatting sqref="H39">
    <cfRule type="expression" priority="522" dxfId="2" stopIfTrue="1">
      <formula>H39=$J$2</formula>
    </cfRule>
    <cfRule type="expression" priority="523" dxfId="40" stopIfTrue="1">
      <formula>H39=$J$3</formula>
    </cfRule>
    <cfRule type="expression" priority="524" dxfId="34" stopIfTrue="1">
      <formula>$M39&gt;1</formula>
    </cfRule>
  </conditionalFormatting>
  <conditionalFormatting sqref="J39">
    <cfRule type="expression" priority="519" dxfId="2" stopIfTrue="1">
      <formula>J39=$J$2</formula>
    </cfRule>
    <cfRule type="expression" priority="520" dxfId="40" stopIfTrue="1">
      <formula>J39=$J$3</formula>
    </cfRule>
    <cfRule type="expression" priority="521" dxfId="34" stopIfTrue="1">
      <formula>$O39&gt;1</formula>
    </cfRule>
  </conditionalFormatting>
  <conditionalFormatting sqref="F41:F42">
    <cfRule type="cellIs" priority="512" dxfId="30" operator="lessThan" stopIfTrue="1">
      <formula>TODAY()</formula>
    </cfRule>
  </conditionalFormatting>
  <conditionalFormatting sqref="F48">
    <cfRule type="cellIs" priority="475" dxfId="30" operator="lessThan" stopIfTrue="1">
      <formula>TODAY()</formula>
    </cfRule>
  </conditionalFormatting>
  <conditionalFormatting sqref="F51">
    <cfRule type="cellIs" priority="456" dxfId="30" operator="lessThan" stopIfTrue="1">
      <formula>TODAY()</formula>
    </cfRule>
  </conditionalFormatting>
  <conditionalFormatting sqref="F59">
    <cfRule type="cellIs" priority="407" dxfId="30" operator="lessThan" stopIfTrue="1">
      <formula>TODAY()</formula>
    </cfRule>
  </conditionalFormatting>
  <conditionalFormatting sqref="F62:F63">
    <cfRule type="cellIs" priority="388" dxfId="30" operator="lessThan" stopIfTrue="1">
      <formula>TODAY()</formula>
    </cfRule>
  </conditionalFormatting>
  <conditionalFormatting sqref="F69">
    <cfRule type="cellIs" priority="339" dxfId="30" operator="lessThan" stopIfTrue="1">
      <formula>TODAY()</formula>
    </cfRule>
  </conditionalFormatting>
  <conditionalFormatting sqref="F72">
    <cfRule type="cellIs" priority="320" dxfId="30" operator="lessThan" stopIfTrue="1">
      <formula>TODAY()</formula>
    </cfRule>
  </conditionalFormatting>
  <conditionalFormatting sqref="F74">
    <cfRule type="cellIs" priority="307" dxfId="30" operator="lessThan" stopIfTrue="1">
      <formula>TODAY()</formula>
    </cfRule>
  </conditionalFormatting>
  <conditionalFormatting sqref="F76">
    <cfRule type="cellIs" priority="294" dxfId="30" operator="lessThan" stopIfTrue="1">
      <formula>TODAY()</formula>
    </cfRule>
  </conditionalFormatting>
  <conditionalFormatting sqref="F82">
    <cfRule type="cellIs" priority="257" dxfId="30" operator="lessThan" stopIfTrue="1">
      <formula>TODAY()</formula>
    </cfRule>
  </conditionalFormatting>
  <conditionalFormatting sqref="F85">
    <cfRule type="cellIs" priority="244" dxfId="30" operator="lessThan" stopIfTrue="1">
      <formula>TODAY()</formula>
    </cfRule>
  </conditionalFormatting>
  <conditionalFormatting sqref="F89">
    <cfRule type="cellIs" priority="213" dxfId="30" operator="lessThan" stopIfTrue="1">
      <formula>TODAY()</formula>
    </cfRule>
  </conditionalFormatting>
  <conditionalFormatting sqref="F92">
    <cfRule type="cellIs" priority="188" dxfId="30" operator="lessThan" stopIfTrue="1">
      <formula>TODAY()</formula>
    </cfRule>
  </conditionalFormatting>
  <conditionalFormatting sqref="F93">
    <cfRule type="cellIs" priority="172" dxfId="30" operator="lessThan" stopIfTrue="1">
      <formula>TODAY()</formula>
    </cfRule>
  </conditionalFormatting>
  <conditionalFormatting sqref="J30">
    <cfRule type="expression" priority="130" dxfId="2" stopIfTrue="1">
      <formula>J30=$J$2</formula>
    </cfRule>
    <cfRule type="expression" priority="131" dxfId="40" stopIfTrue="1">
      <formula>J30=$J$3</formula>
    </cfRule>
    <cfRule type="expression" priority="132" dxfId="34" stopIfTrue="1">
      <formula>$O30&gt;1</formula>
    </cfRule>
  </conditionalFormatting>
  <conditionalFormatting sqref="H29">
    <cfRule type="expression" priority="127" dxfId="2" stopIfTrue="1">
      <formula>H29=$J$2</formula>
    </cfRule>
    <cfRule type="expression" priority="128" dxfId="40" stopIfTrue="1">
      <formula>H29=$J$3</formula>
    </cfRule>
    <cfRule type="expression" priority="129" dxfId="34" stopIfTrue="1">
      <formula>$M29&gt;1</formula>
    </cfRule>
  </conditionalFormatting>
  <conditionalFormatting sqref="J31">
    <cfRule type="expression" priority="124" dxfId="2" stopIfTrue="1">
      <formula>J31=$J$2</formula>
    </cfRule>
    <cfRule type="expression" priority="125" dxfId="40" stopIfTrue="1">
      <formula>J31=$J$3</formula>
    </cfRule>
    <cfRule type="expression" priority="126" dxfId="34" stopIfTrue="1">
      <formula>$O31&gt;1</formula>
    </cfRule>
  </conditionalFormatting>
  <conditionalFormatting sqref="H18">
    <cfRule type="expression" priority="121" dxfId="2" stopIfTrue="1">
      <formula>H18=$J$2</formula>
    </cfRule>
    <cfRule type="expression" priority="122" dxfId="40" stopIfTrue="1">
      <formula>H18=$J$3</formula>
    </cfRule>
    <cfRule type="expression" priority="123" dxfId="34" stopIfTrue="1">
      <formula>$M18&gt;1</formula>
    </cfRule>
  </conditionalFormatting>
  <conditionalFormatting sqref="J27">
    <cfRule type="expression" priority="115" dxfId="2" stopIfTrue="1">
      <formula>J27=$J$2</formula>
    </cfRule>
    <cfRule type="expression" priority="116" dxfId="40" stopIfTrue="1">
      <formula>J27=$J$3</formula>
    </cfRule>
    <cfRule type="expression" priority="117" dxfId="34" stopIfTrue="1">
      <formula>$O27&gt;1</formula>
    </cfRule>
  </conditionalFormatting>
  <conditionalFormatting sqref="H31">
    <cfRule type="expression" priority="103" dxfId="2" stopIfTrue="1">
      <formula>H31=$J$2</formula>
    </cfRule>
    <cfRule type="expression" priority="104" dxfId="40" stopIfTrue="1">
      <formula>H31=$J$3</formula>
    </cfRule>
    <cfRule type="expression" priority="105" dxfId="34" stopIfTrue="1">
      <formula>$M31&gt;1</formula>
    </cfRule>
  </conditionalFormatting>
  <conditionalFormatting sqref="J22">
    <cfRule type="expression" priority="100" dxfId="2" stopIfTrue="1">
      <formula>J22=$J$2</formula>
    </cfRule>
    <cfRule type="expression" priority="101" dxfId="40" stopIfTrue="1">
      <formula>J22=$J$3</formula>
    </cfRule>
    <cfRule type="expression" priority="102" dxfId="34" stopIfTrue="1">
      <formula>$O22&gt;1</formula>
    </cfRule>
  </conditionalFormatting>
  <conditionalFormatting sqref="H25">
    <cfRule type="expression" priority="97" dxfId="2" stopIfTrue="1">
      <formula>H25=$J$2</formula>
    </cfRule>
    <cfRule type="expression" priority="98" dxfId="40" stopIfTrue="1">
      <formula>H25=$J$3</formula>
    </cfRule>
    <cfRule type="expression" priority="99" dxfId="34" stopIfTrue="1">
      <formula>$M25&gt;1</formula>
    </cfRule>
  </conditionalFormatting>
  <conditionalFormatting sqref="H26">
    <cfRule type="expression" priority="94" dxfId="2" stopIfTrue="1">
      <formula>H26=$J$2</formula>
    </cfRule>
    <cfRule type="expression" priority="95" dxfId="40" stopIfTrue="1">
      <formula>H26=$J$3</formula>
    </cfRule>
    <cfRule type="expression" priority="96" dxfId="34" stopIfTrue="1">
      <formula>$M26&gt;1</formula>
    </cfRule>
  </conditionalFormatting>
  <conditionalFormatting sqref="H33">
    <cfRule type="expression" priority="88" dxfId="2" stopIfTrue="1">
      <formula>H33=$J$2</formula>
    </cfRule>
    <cfRule type="expression" priority="89" dxfId="40" stopIfTrue="1">
      <formula>H33=$J$3</formula>
    </cfRule>
    <cfRule type="expression" priority="90" dxfId="34" stopIfTrue="1">
      <formula>$M33&gt;1</formula>
    </cfRule>
  </conditionalFormatting>
  <conditionalFormatting sqref="H34">
    <cfRule type="expression" priority="85" dxfId="2" stopIfTrue="1">
      <formula>H34=$J$2</formula>
    </cfRule>
    <cfRule type="expression" priority="86" dxfId="40" stopIfTrue="1">
      <formula>H34=$J$3</formula>
    </cfRule>
    <cfRule type="expression" priority="87" dxfId="34" stopIfTrue="1">
      <formula>$M34&gt;1</formula>
    </cfRule>
  </conditionalFormatting>
  <conditionalFormatting sqref="H23">
    <cfRule type="expression" priority="82" dxfId="2" stopIfTrue="1">
      <formula>H23=$J$2</formula>
    </cfRule>
    <cfRule type="expression" priority="83" dxfId="40" stopIfTrue="1">
      <formula>H23=$J$3</formula>
    </cfRule>
    <cfRule type="expression" priority="84" dxfId="34" stopIfTrue="1">
      <formula>$M23&gt;1</formula>
    </cfRule>
  </conditionalFormatting>
  <conditionalFormatting sqref="H21">
    <cfRule type="expression" priority="79" dxfId="2" stopIfTrue="1">
      <formula>H21=$J$2</formula>
    </cfRule>
    <cfRule type="expression" priority="80" dxfId="40" stopIfTrue="1">
      <formula>H21=$J$3</formula>
    </cfRule>
    <cfRule type="expression" priority="81" dxfId="34" stopIfTrue="1">
      <formula>$M21&gt;1</formula>
    </cfRule>
  </conditionalFormatting>
  <conditionalFormatting sqref="H32">
    <cfRule type="expression" priority="76" dxfId="2" stopIfTrue="1">
      <formula>H32=$J$2</formula>
    </cfRule>
    <cfRule type="expression" priority="77" dxfId="40" stopIfTrue="1">
      <formula>H32=$J$3</formula>
    </cfRule>
    <cfRule type="expression" priority="78" dxfId="34" stopIfTrue="1">
      <formula>$M32&gt;1</formula>
    </cfRule>
  </conditionalFormatting>
  <conditionalFormatting sqref="J32">
    <cfRule type="expression" priority="73" dxfId="2" stopIfTrue="1">
      <formula>J32=$J$2</formula>
    </cfRule>
    <cfRule type="expression" priority="74" dxfId="40" stopIfTrue="1">
      <formula>J32=$J$3</formula>
    </cfRule>
    <cfRule type="expression" priority="75" dxfId="34" stopIfTrue="1">
      <formula>$O32&gt;1</formula>
    </cfRule>
  </conditionalFormatting>
  <conditionalFormatting sqref="J16">
    <cfRule type="expression" priority="70" dxfId="2" stopIfTrue="1">
      <formula>J16=$J$2</formula>
    </cfRule>
    <cfRule type="expression" priority="71" dxfId="40" stopIfTrue="1">
      <formula>J16=$J$3</formula>
    </cfRule>
    <cfRule type="expression" priority="72" dxfId="34" stopIfTrue="1">
      <formula>$O16&gt;1</formula>
    </cfRule>
  </conditionalFormatting>
  <conditionalFormatting sqref="H16">
    <cfRule type="expression" priority="67" dxfId="2" stopIfTrue="1">
      <formula>H16=$J$2</formula>
    </cfRule>
    <cfRule type="expression" priority="68" dxfId="40" stopIfTrue="1">
      <formula>H16=$J$3</formula>
    </cfRule>
    <cfRule type="expression" priority="69" dxfId="34" stopIfTrue="1">
      <formula>$M16&gt;1</formula>
    </cfRule>
  </conditionalFormatting>
  <conditionalFormatting sqref="J19">
    <cfRule type="expression" priority="64" dxfId="2" stopIfTrue="1">
      <formula>J19=$J$2</formula>
    </cfRule>
    <cfRule type="expression" priority="65" dxfId="40" stopIfTrue="1">
      <formula>J19=$J$3</formula>
    </cfRule>
    <cfRule type="expression" priority="66" dxfId="34" stopIfTrue="1">
      <formula>$O19&gt;1</formula>
    </cfRule>
  </conditionalFormatting>
  <conditionalFormatting sqref="H19">
    <cfRule type="expression" priority="61" dxfId="2" stopIfTrue="1">
      <formula>H19=$J$2</formula>
    </cfRule>
    <cfRule type="expression" priority="62" dxfId="40" stopIfTrue="1">
      <formula>H19=$J$3</formula>
    </cfRule>
    <cfRule type="expression" priority="63" dxfId="34" stopIfTrue="1">
      <formula>$M19&gt;1</formula>
    </cfRule>
  </conditionalFormatting>
  <conditionalFormatting sqref="J35">
    <cfRule type="expression" priority="58" dxfId="2" stopIfTrue="1">
      <formula>J35=$J$2</formula>
    </cfRule>
    <cfRule type="expression" priority="59" dxfId="40" stopIfTrue="1">
      <formula>J35=$J$3</formula>
    </cfRule>
    <cfRule type="expression" priority="60" dxfId="34" stopIfTrue="1">
      <formula>$O35&gt;1</formula>
    </cfRule>
  </conditionalFormatting>
  <conditionalFormatting sqref="H36">
    <cfRule type="expression" priority="55" dxfId="2" stopIfTrue="1">
      <formula>H36=$J$2</formula>
    </cfRule>
    <cfRule type="expression" priority="56" dxfId="40" stopIfTrue="1">
      <formula>H36=$J$3</formula>
    </cfRule>
    <cfRule type="expression" priority="57" dxfId="34" stopIfTrue="1">
      <formula>$M36&gt;1</formula>
    </cfRule>
  </conditionalFormatting>
  <conditionalFormatting sqref="H37">
    <cfRule type="expression" priority="52" dxfId="2" stopIfTrue="1">
      <formula>H37=$J$2</formula>
    </cfRule>
    <cfRule type="expression" priority="53" dxfId="40" stopIfTrue="1">
      <formula>H37=$J$3</formula>
    </cfRule>
    <cfRule type="expression" priority="54" dxfId="34" stopIfTrue="1">
      <formula>$M37&gt;1</formula>
    </cfRule>
  </conditionalFormatting>
  <conditionalFormatting sqref="J38">
    <cfRule type="expression" priority="49" dxfId="2" stopIfTrue="1">
      <formula>J38=$J$2</formula>
    </cfRule>
    <cfRule type="expression" priority="50" dxfId="40" stopIfTrue="1">
      <formula>J38=$J$3</formula>
    </cfRule>
    <cfRule type="expression" priority="51" dxfId="34" stopIfTrue="1">
      <formula>$O38&gt;1</formula>
    </cfRule>
  </conditionalFormatting>
  <conditionalFormatting sqref="H40">
    <cfRule type="expression" priority="46" dxfId="2" stopIfTrue="1">
      <formula>H40=$J$2</formula>
    </cfRule>
    <cfRule type="expression" priority="47" dxfId="40" stopIfTrue="1">
      <formula>H40=$J$3</formula>
    </cfRule>
    <cfRule type="expression" priority="48" dxfId="34" stopIfTrue="1">
      <formula>$M40&gt;1</formula>
    </cfRule>
  </conditionalFormatting>
  <conditionalFormatting sqref="J40">
    <cfRule type="expression" priority="43" dxfId="2" stopIfTrue="1">
      <formula>J40=$J$2</formula>
    </cfRule>
    <cfRule type="expression" priority="44" dxfId="40" stopIfTrue="1">
      <formula>J40=$J$3</formula>
    </cfRule>
    <cfRule type="expression" priority="45" dxfId="34" stopIfTrue="1">
      <formula>$O40&gt;1</formula>
    </cfRule>
  </conditionalFormatting>
  <conditionalFormatting sqref="H41">
    <cfRule type="expression" priority="40" dxfId="2" stopIfTrue="1">
      <formula>H41=$J$2</formula>
    </cfRule>
    <cfRule type="expression" priority="41" dxfId="40" stopIfTrue="1">
      <formula>H41=$J$3</formula>
    </cfRule>
    <cfRule type="expression" priority="42" dxfId="34" stopIfTrue="1">
      <formula>$M41&gt;1</formula>
    </cfRule>
  </conditionalFormatting>
  <conditionalFormatting sqref="J41">
    <cfRule type="expression" priority="37" dxfId="2" stopIfTrue="1">
      <formula>J41=$J$2</formula>
    </cfRule>
    <cfRule type="expression" priority="38" dxfId="40" stopIfTrue="1">
      <formula>J41=$J$3</formula>
    </cfRule>
    <cfRule type="expression" priority="39" dxfId="34" stopIfTrue="1">
      <formula>$O41&gt;1</formula>
    </cfRule>
  </conditionalFormatting>
  <conditionalFormatting sqref="H42:H78">
    <cfRule type="expression" priority="34" dxfId="2" stopIfTrue="1">
      <formula>H42=$J$2</formula>
    </cfRule>
    <cfRule type="expression" priority="35" dxfId="40" stopIfTrue="1">
      <formula>H42=$J$3</formula>
    </cfRule>
    <cfRule type="expression" priority="36" dxfId="34" stopIfTrue="1">
      <formula>$M42&gt;1</formula>
    </cfRule>
  </conditionalFormatting>
  <conditionalFormatting sqref="J42:J78">
    <cfRule type="expression" priority="31" dxfId="2" stopIfTrue="1">
      <formula>J42=$J$2</formula>
    </cfRule>
    <cfRule type="expression" priority="32" dxfId="40" stopIfTrue="1">
      <formula>J42=$J$3</formula>
    </cfRule>
    <cfRule type="expression" priority="33" dxfId="34" stopIfTrue="1">
      <formula>$O42&gt;1</formula>
    </cfRule>
  </conditionalFormatting>
  <conditionalFormatting sqref="O80 M80">
    <cfRule type="cellIs" priority="24" dxfId="34" operator="greaterThan" stopIfTrue="1">
      <formula>1</formula>
    </cfRule>
    <cfRule type="cellIs" priority="25" dxfId="32" operator="equal" stopIfTrue="1">
      <formula>1</formula>
    </cfRule>
  </conditionalFormatting>
  <conditionalFormatting sqref="P80:Q80">
    <cfRule type="expression" priority="26" dxfId="34" stopIfTrue="1">
      <formula>$O80&gt;1</formula>
    </cfRule>
    <cfRule type="expression" priority="27" dxfId="32" stopIfTrue="1">
      <formula>$O80=1</formula>
    </cfRule>
  </conditionalFormatting>
  <conditionalFormatting sqref="L80">
    <cfRule type="expression" priority="28" dxfId="34" stopIfTrue="1">
      <formula>$M80&gt;1</formula>
    </cfRule>
    <cfRule type="expression" priority="29" dxfId="32" stopIfTrue="1">
      <formula>$M80=1</formula>
    </cfRule>
  </conditionalFormatting>
  <conditionalFormatting sqref="K80">
    <cfRule type="expression" priority="30" dxfId="32" stopIfTrue="1">
      <formula>$M80=1</formula>
    </cfRule>
  </conditionalFormatting>
  <conditionalFormatting sqref="K80">
    <cfRule type="expression" priority="23" dxfId="31" stopIfTrue="1">
      <formula>$M80&gt;1</formula>
    </cfRule>
  </conditionalFormatting>
  <conditionalFormatting sqref="F80">
    <cfRule type="cellIs" priority="22" dxfId="30" operator="lessThan" stopIfTrue="1">
      <formula>TODAY()</formula>
    </cfRule>
  </conditionalFormatting>
  <conditionalFormatting sqref="H80">
    <cfRule type="expression" priority="19" dxfId="2" stopIfTrue="1">
      <formula>H80=$J$2</formula>
    </cfRule>
    <cfRule type="expression" priority="20" dxfId="40" stopIfTrue="1">
      <formula>H80=$J$3</formula>
    </cfRule>
    <cfRule type="expression" priority="21" dxfId="34" stopIfTrue="1">
      <formula>$M80&gt;1</formula>
    </cfRule>
  </conditionalFormatting>
  <conditionalFormatting sqref="J80">
    <cfRule type="expression" priority="16" dxfId="2" stopIfTrue="1">
      <formula>J80=$J$2</formula>
    </cfRule>
    <cfRule type="expression" priority="17" dxfId="40" stopIfTrue="1">
      <formula>J80=$J$3</formula>
    </cfRule>
    <cfRule type="expression" priority="18" dxfId="34" stopIfTrue="1">
      <formula>$O80&gt;1</formula>
    </cfRule>
  </conditionalFormatting>
  <conditionalFormatting sqref="O79 M79">
    <cfRule type="cellIs" priority="9" dxfId="34" operator="greaterThan" stopIfTrue="1">
      <formula>1</formula>
    </cfRule>
    <cfRule type="cellIs" priority="10" dxfId="32" operator="equal" stopIfTrue="1">
      <formula>1</formula>
    </cfRule>
  </conditionalFormatting>
  <conditionalFormatting sqref="P79:Q79">
    <cfRule type="expression" priority="11" dxfId="34" stopIfTrue="1">
      <formula>$O79&gt;1</formula>
    </cfRule>
    <cfRule type="expression" priority="12" dxfId="32" stopIfTrue="1">
      <formula>$O79=1</formula>
    </cfRule>
  </conditionalFormatting>
  <conditionalFormatting sqref="L79">
    <cfRule type="expression" priority="13" dxfId="34" stopIfTrue="1">
      <formula>$M79&gt;1</formula>
    </cfRule>
    <cfRule type="expression" priority="14" dxfId="32" stopIfTrue="1">
      <formula>$M79=1</formula>
    </cfRule>
  </conditionalFormatting>
  <conditionalFormatting sqref="K79">
    <cfRule type="expression" priority="15" dxfId="32" stopIfTrue="1">
      <formula>$M79=1</formula>
    </cfRule>
  </conditionalFormatting>
  <conditionalFormatting sqref="K79">
    <cfRule type="expression" priority="8" dxfId="31" stopIfTrue="1">
      <formula>$M79&gt;1</formula>
    </cfRule>
  </conditionalFormatting>
  <conditionalFormatting sqref="F79">
    <cfRule type="cellIs" priority="7" dxfId="30" operator="lessThan" stopIfTrue="1">
      <formula>TODAY()</formula>
    </cfRule>
  </conditionalFormatting>
  <dataValidations count="2">
    <dataValidation type="whole" allowBlank="1" showErrorMessage="1" sqref="P9:P95 L9:L95">
      <formula1>15</formula1>
      <formula2>40</formula2>
    </dataValidation>
    <dataValidation type="whole" allowBlank="1" showErrorMessage="1" sqref="O9:O95 M9:M95">
      <formula1>0</formula1>
      <formula2>3</formula2>
    </dataValidation>
  </dataValidations>
  <hyperlinks>
    <hyperlink ref="G3" r:id="rId1" display="Kl.Kessler@web.de"/>
    <hyperlink ref="G4" r:id="rId2" display="www.bkv-wuppertal.net"/>
  </hyperlinks>
  <printOptions/>
  <pageMargins left="0.3937007874015748" right="0.3937007874015748" top="0.984251968503937" bottom="0.984251968503937" header="0.5118110236220472" footer="0.5118110236220472"/>
  <pageSetup fitToHeight="3" fitToWidth="3" horizontalDpi="300" verticalDpi="300" orientation="landscape" paperSize="9" scale="78" r:id="rId3"/>
  <rowBreaks count="2" manualBreakCount="2">
    <brk id="35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="85" zoomScaleNormal="85" zoomScalePageLayoutView="0" workbookViewId="0" topLeftCell="A1">
      <selection activeCell="D13" sqref="D13"/>
    </sheetView>
  </sheetViews>
  <sheetFormatPr defaultColWidth="11.421875" defaultRowHeight="12.75"/>
  <cols>
    <col min="1" max="1" width="9.421875" style="23" customWidth="1"/>
    <col min="2" max="2" width="10.57421875" style="24" customWidth="1"/>
    <col min="3" max="3" width="27.140625" style="24" customWidth="1"/>
    <col min="4" max="4" width="28.28125" style="24" customWidth="1"/>
    <col min="5" max="5" width="4.8515625" style="23" bestFit="1" customWidth="1"/>
    <col min="6" max="6" width="8.7109375" style="23" customWidth="1"/>
    <col min="7" max="7" width="8.57421875" style="23" customWidth="1"/>
    <col min="8" max="8" width="2.57421875" style="23" customWidth="1"/>
    <col min="9" max="9" width="6.00390625" style="23" customWidth="1"/>
    <col min="10" max="10" width="12.00390625" style="23" customWidth="1"/>
    <col min="11" max="11" width="11.57421875" style="23" customWidth="1"/>
    <col min="12" max="12" width="2.57421875" style="23" customWidth="1"/>
    <col min="13" max="13" width="6.00390625" style="23" customWidth="1"/>
    <col min="14" max="14" width="12.00390625" style="23" customWidth="1"/>
    <col min="15" max="15" width="11.57421875" style="23" customWidth="1"/>
    <col min="16" max="16" width="28.00390625" style="24" customWidth="1"/>
    <col min="17" max="16384" width="11.421875" style="24" customWidth="1"/>
  </cols>
  <sheetData>
    <row r="1" spans="1:15" ht="30.75" thickBot="1">
      <c r="A1" s="25" t="s">
        <v>45</v>
      </c>
      <c r="B1" s="26" t="s">
        <v>46</v>
      </c>
      <c r="C1" s="27" t="s">
        <v>47</v>
      </c>
      <c r="D1" s="28"/>
      <c r="E1" s="29" t="s">
        <v>48</v>
      </c>
      <c r="F1" s="30" t="s">
        <v>49</v>
      </c>
      <c r="G1" s="31" t="s">
        <v>50</v>
      </c>
      <c r="H1" s="32"/>
      <c r="I1" s="29" t="s">
        <v>18</v>
      </c>
      <c r="J1" s="30" t="s">
        <v>51</v>
      </c>
      <c r="K1" s="31" t="s">
        <v>17</v>
      </c>
      <c r="L1" s="32"/>
      <c r="M1" s="33" t="s">
        <v>21</v>
      </c>
      <c r="N1" s="30" t="s">
        <v>52</v>
      </c>
      <c r="O1" s="34" t="s">
        <v>22</v>
      </c>
    </row>
    <row r="2" spans="1:15" ht="30" hidden="1">
      <c r="A2" s="35"/>
      <c r="B2" s="36"/>
      <c r="C2" s="37" t="s">
        <v>15</v>
      </c>
      <c r="D2" s="38" t="s">
        <v>16</v>
      </c>
      <c r="E2" s="39"/>
      <c r="F2" s="40"/>
      <c r="G2" s="41"/>
      <c r="H2" s="42"/>
      <c r="I2" s="39"/>
      <c r="J2" s="40"/>
      <c r="K2" s="41"/>
      <c r="L2" s="42"/>
      <c r="M2" s="43"/>
      <c r="N2" s="40"/>
      <c r="O2" s="44"/>
    </row>
    <row r="3" spans="1:16" ht="30.75" thickBot="1">
      <c r="A3" s="45">
        <f>RANK(P3,$P$3:$P$21)</f>
        <v>6</v>
      </c>
      <c r="B3" s="46">
        <f>DCOUNT(Spielplan!$H$8:$Q$95,"H-Holz",C2:C3)+DCOUNT(Spielplan!$H$8:$Q$95,"G-Holz",D2:D3)</f>
        <v>0</v>
      </c>
      <c r="C3" s="47" t="s">
        <v>28</v>
      </c>
      <c r="D3" s="38" t="s">
        <v>28</v>
      </c>
      <c r="E3" s="48">
        <f aca="true" t="shared" si="0" ref="E3:E21">I3+M3</f>
        <v>0</v>
      </c>
      <c r="F3" s="49">
        <f aca="true" t="shared" si="1" ref="F3:F21">J3+N3</f>
        <v>0</v>
      </c>
      <c r="G3" s="48">
        <f aca="true" t="shared" si="2" ref="G3:G21">K3+O3</f>
        <v>0</v>
      </c>
      <c r="H3" s="42"/>
      <c r="I3" s="48">
        <f>DSUM(Spielplan!$H$8:$Q$95,"H",C2:C3)</f>
        <v>0</v>
      </c>
      <c r="J3" s="49">
        <f>DSUM(Spielplan!$H$8:$Q$95,"HP",C2:C3)</f>
        <v>0</v>
      </c>
      <c r="K3" s="48">
        <f>DSUM(Spielplan!$H$8:$Q$95,"H-Holz",C2:C3)</f>
        <v>0</v>
      </c>
      <c r="L3" s="42"/>
      <c r="M3" s="50">
        <f>DSUM(Spielplan!$H$8:$Q$95,"G",D2:D3)</f>
        <v>0</v>
      </c>
      <c r="N3" s="49">
        <f>DSUM(Spielplan!$H$8:$Q$95,"GP",D2:D3)</f>
        <v>0</v>
      </c>
      <c r="O3" s="48">
        <f>DSUM(Spielplan!$H$8:$Q$95,"G-Holz",D2:D3)</f>
        <v>0</v>
      </c>
      <c r="P3" s="24">
        <f aca="true" t="shared" si="3" ref="P3:P21">VALUE(TEXT(E3,"00")&amp;TEXT(F3,"0000")&amp;TEXT(G3,"00000"))</f>
        <v>0</v>
      </c>
    </row>
    <row r="4" spans="1:15" ht="30" hidden="1">
      <c r="A4" s="35"/>
      <c r="B4" s="36"/>
      <c r="C4" s="37" t="s">
        <v>15</v>
      </c>
      <c r="D4" s="38" t="s">
        <v>16</v>
      </c>
      <c r="E4" s="39"/>
      <c r="F4" s="40"/>
      <c r="G4" s="41"/>
      <c r="H4" s="42"/>
      <c r="I4" s="39"/>
      <c r="J4" s="40"/>
      <c r="K4" s="41"/>
      <c r="L4" s="42"/>
      <c r="M4" s="43"/>
      <c r="N4" s="40"/>
      <c r="O4" s="44"/>
    </row>
    <row r="5" spans="1:16" ht="30.75" thickBot="1">
      <c r="A5" s="51">
        <f>RANK(P5,$P$3:$P$21)</f>
        <v>1</v>
      </c>
      <c r="B5" s="52">
        <f>DCOUNT(Spielplan!$H$8:$Q$95,"H-Holz",C4:C5)+DCOUNT(Spielplan!$H$8:$Q$95,"G-Holz",D4:D5)</f>
        <v>16</v>
      </c>
      <c r="C5" s="53" t="s">
        <v>36</v>
      </c>
      <c r="D5" s="38" t="s">
        <v>36</v>
      </c>
      <c r="E5" s="48">
        <f t="shared" si="0"/>
        <v>39</v>
      </c>
      <c r="F5" s="49">
        <f t="shared" si="1"/>
        <v>551</v>
      </c>
      <c r="G5" s="48">
        <f t="shared" si="2"/>
        <v>18694</v>
      </c>
      <c r="H5" s="42"/>
      <c r="I5" s="48">
        <f>DSUM(Spielplan!$H$8:$Q$95,"H",C4:C5)</f>
        <v>22</v>
      </c>
      <c r="J5" s="49">
        <f>DSUM(Spielplan!$H$8:$Q$95,"HP",C4:C5)</f>
        <v>293</v>
      </c>
      <c r="K5" s="48">
        <f>DSUM(Spielplan!$H$8:$Q$95,"H-Holz",C4:C5)</f>
        <v>8570</v>
      </c>
      <c r="L5" s="42"/>
      <c r="M5" s="50">
        <f>DSUM(Spielplan!$H$8:$Q$95,"G",D4:D5)</f>
        <v>17</v>
      </c>
      <c r="N5" s="49">
        <f>DSUM(Spielplan!$H$8:$Q$95,"GP",D4:D5)</f>
        <v>258</v>
      </c>
      <c r="O5" s="48">
        <f>DSUM(Spielplan!$H$8:$Q$95,"G-Holz",D4:D5)</f>
        <v>10124</v>
      </c>
      <c r="P5" s="24">
        <f t="shared" si="3"/>
        <v>39055118694</v>
      </c>
    </row>
    <row r="6" spans="1:15" ht="30" hidden="1">
      <c r="A6" s="35"/>
      <c r="B6" s="36"/>
      <c r="C6" s="37" t="s">
        <v>15</v>
      </c>
      <c r="D6" s="38" t="s">
        <v>16</v>
      </c>
      <c r="E6" s="39"/>
      <c r="F6" s="40"/>
      <c r="G6" s="41"/>
      <c r="H6" s="42"/>
      <c r="I6" s="39"/>
      <c r="J6" s="40"/>
      <c r="K6" s="41"/>
      <c r="L6" s="42"/>
      <c r="M6" s="43"/>
      <c r="N6" s="40"/>
      <c r="O6" s="44"/>
    </row>
    <row r="7" spans="1:16" ht="30.75" thickBot="1">
      <c r="A7" s="51">
        <f>RANK(P7,$P$3:$P$21)</f>
        <v>4</v>
      </c>
      <c r="B7" s="52">
        <f>DCOUNT(Spielplan!$H$8:$Q$95,"H-Holz",C6:C7)+DCOUNT(Spielplan!$H$8:$Q$95,"G-Holz",D6:D7)</f>
        <v>16</v>
      </c>
      <c r="C7" s="53" t="s">
        <v>37</v>
      </c>
      <c r="D7" s="38" t="s">
        <v>37</v>
      </c>
      <c r="E7" s="48">
        <f t="shared" si="0"/>
        <v>11</v>
      </c>
      <c r="F7" s="49">
        <f t="shared" si="1"/>
        <v>352</v>
      </c>
      <c r="G7" s="48">
        <f t="shared" si="2"/>
        <v>15857</v>
      </c>
      <c r="H7" s="42"/>
      <c r="I7" s="48">
        <f>DSUM(Spielplan!$H$8:$Q$95,"H",C6:C7)</f>
        <v>7</v>
      </c>
      <c r="J7" s="49">
        <f>DSUM(Spielplan!$H$8:$Q$95,"HP",C6:C7)</f>
        <v>194</v>
      </c>
      <c r="K7" s="48">
        <f>DSUM(Spielplan!$H$8:$Q$95,"H-Holz",C6:C7)</f>
        <v>7416</v>
      </c>
      <c r="L7" s="42"/>
      <c r="M7" s="50">
        <f>DSUM(Spielplan!$H$8:$Q$95,"G",D6:D7)</f>
        <v>4</v>
      </c>
      <c r="N7" s="49">
        <f>DSUM(Spielplan!$H$8:$Q$95,"GP",D6:D7)</f>
        <v>158</v>
      </c>
      <c r="O7" s="48">
        <f>DSUM(Spielplan!$H$8:$Q$95,"G-Holz",D6:D7)</f>
        <v>8441</v>
      </c>
      <c r="P7" s="24">
        <f t="shared" si="3"/>
        <v>11035215857</v>
      </c>
    </row>
    <row r="8" spans="1:15" ht="30" hidden="1">
      <c r="A8" s="35"/>
      <c r="B8" s="36"/>
      <c r="C8" s="37" t="s">
        <v>15</v>
      </c>
      <c r="D8" s="38" t="s">
        <v>16</v>
      </c>
      <c r="E8" s="39"/>
      <c r="F8" s="40"/>
      <c r="G8" s="41"/>
      <c r="H8" s="42"/>
      <c r="I8" s="39"/>
      <c r="J8" s="40"/>
      <c r="K8" s="41"/>
      <c r="L8" s="42"/>
      <c r="M8" s="43"/>
      <c r="N8" s="40"/>
      <c r="O8" s="44"/>
    </row>
    <row r="9" spans="1:16" ht="30.75" thickBot="1">
      <c r="A9" s="51">
        <f>RANK(P9,$P$3:$P$21)</f>
        <v>5</v>
      </c>
      <c r="B9" s="52">
        <f>DCOUNT(Spielplan!$H$8:$Q$95,"H-Holz",C8:C9)+DCOUNT(Spielplan!$H$8:$Q$95,"G-Holz",D8:D9)</f>
        <v>16</v>
      </c>
      <c r="C9" s="53" t="s">
        <v>39</v>
      </c>
      <c r="D9" s="38" t="s">
        <v>39</v>
      </c>
      <c r="E9" s="48">
        <f t="shared" si="0"/>
        <v>8</v>
      </c>
      <c r="F9" s="49">
        <f t="shared" si="1"/>
        <v>324</v>
      </c>
      <c r="G9" s="48">
        <f t="shared" si="2"/>
        <v>13319</v>
      </c>
      <c r="H9" s="42"/>
      <c r="I9" s="48">
        <f>DSUM(Spielplan!$H$8:$Q$95,"H",C8:C9)</f>
        <v>3</v>
      </c>
      <c r="J9" s="49">
        <f>DSUM(Spielplan!$H$8:$Q$95,"HP",C8:C9)</f>
        <v>164</v>
      </c>
      <c r="K9" s="48">
        <f>DSUM(Spielplan!$H$8:$Q$95,"H-Holz",C8:C9)</f>
        <v>6646</v>
      </c>
      <c r="L9" s="42"/>
      <c r="M9" s="50">
        <f>DSUM(Spielplan!$H$8:$Q$95,"G",D8:D9)</f>
        <v>5</v>
      </c>
      <c r="N9" s="49">
        <f>DSUM(Spielplan!$H$8:$Q$95,"GP",D8:D9)</f>
        <v>160</v>
      </c>
      <c r="O9" s="48">
        <f>DSUM(Spielplan!$H$8:$Q$95,"G-Holz",D8:D9)</f>
        <v>6673</v>
      </c>
      <c r="P9" s="24">
        <f t="shared" si="3"/>
        <v>8032413319</v>
      </c>
    </row>
    <row r="10" spans="1:15" ht="30" hidden="1">
      <c r="A10" s="35"/>
      <c r="B10" s="36"/>
      <c r="C10" s="37" t="s">
        <v>15</v>
      </c>
      <c r="D10" s="38" t="s">
        <v>16</v>
      </c>
      <c r="E10" s="39"/>
      <c r="F10" s="40"/>
      <c r="G10" s="41"/>
      <c r="H10" s="42"/>
      <c r="I10" s="39"/>
      <c r="J10" s="40"/>
      <c r="K10" s="41"/>
      <c r="L10" s="42"/>
      <c r="M10" s="43"/>
      <c r="N10" s="40"/>
      <c r="O10" s="44"/>
    </row>
    <row r="11" spans="1:16" ht="30.75" thickBot="1">
      <c r="A11" s="51">
        <f>RANK(P11,$P$3:$P$21)</f>
        <v>2</v>
      </c>
      <c r="B11" s="52">
        <f>DCOUNT(Spielplan!$H$8:$Q$95,"H-Holz",C10:C11)+DCOUNT(Spielplan!$H$8:$Q$95,"G-Holz",D10:D11)</f>
        <v>16</v>
      </c>
      <c r="C11" s="53" t="s">
        <v>53</v>
      </c>
      <c r="D11" s="38" t="s">
        <v>53</v>
      </c>
      <c r="E11" s="48">
        <f t="shared" si="0"/>
        <v>38</v>
      </c>
      <c r="F11" s="49">
        <f t="shared" si="1"/>
        <v>518</v>
      </c>
      <c r="G11" s="48">
        <f t="shared" si="2"/>
        <v>19721</v>
      </c>
      <c r="H11" s="42"/>
      <c r="I11" s="48">
        <f>DSUM(Spielplan!$H$8:$Q$95,"H",C10:C11)</f>
        <v>19</v>
      </c>
      <c r="J11" s="49">
        <f>DSUM(Spielplan!$H$8:$Q$95,"HP",C10:C11)</f>
        <v>262</v>
      </c>
      <c r="K11" s="48">
        <f>DSUM(Spielplan!$H$8:$Q$95,"H-Holz",C10:C11)</f>
        <v>10052</v>
      </c>
      <c r="L11" s="42"/>
      <c r="M11" s="50">
        <f>DSUM(Spielplan!$H$8:$Q$95,"G",D10:D11)</f>
        <v>19</v>
      </c>
      <c r="N11" s="49">
        <f>DSUM(Spielplan!$H$8:$Q$95,"GP",D10:D11)</f>
        <v>256</v>
      </c>
      <c r="O11" s="48">
        <f>DSUM(Spielplan!$H$8:$Q$95,"G-Holz",D10:D11)</f>
        <v>9669</v>
      </c>
      <c r="P11" s="24">
        <f t="shared" si="3"/>
        <v>38051819721</v>
      </c>
    </row>
    <row r="12" spans="1:15" ht="30" hidden="1">
      <c r="A12" s="35"/>
      <c r="B12" s="36"/>
      <c r="C12" s="37" t="s">
        <v>15</v>
      </c>
      <c r="D12" s="38" t="s">
        <v>16</v>
      </c>
      <c r="E12" s="39"/>
      <c r="F12" s="40"/>
      <c r="G12" s="41"/>
      <c r="H12" s="42"/>
      <c r="I12" s="39"/>
      <c r="J12" s="40"/>
      <c r="K12" s="41"/>
      <c r="L12" s="42"/>
      <c r="M12" s="43"/>
      <c r="N12" s="40"/>
      <c r="O12" s="44"/>
    </row>
    <row r="13" spans="1:16" ht="30.75" thickBot="1">
      <c r="A13" s="51">
        <f>RANK(P13,$P$3:$P$21)</f>
        <v>3</v>
      </c>
      <c r="B13" s="52">
        <f>DCOUNT(Spielplan!$H$8:$Q$95,"H-Holz",C12:C13)+DCOUNT(Spielplan!$H$8:$Q$95,"G-Holz",D12:D13)</f>
        <v>15</v>
      </c>
      <c r="C13" s="53" t="s">
        <v>26</v>
      </c>
      <c r="D13" s="38" t="s">
        <v>26</v>
      </c>
      <c r="E13" s="48">
        <f t="shared" si="0"/>
        <v>32</v>
      </c>
      <c r="F13" s="49">
        <f t="shared" si="1"/>
        <v>480</v>
      </c>
      <c r="G13" s="48">
        <f t="shared" si="2"/>
        <v>18492</v>
      </c>
      <c r="H13" s="42"/>
      <c r="I13" s="48">
        <f>DSUM(Spielplan!$H$8:$Q$95,"H",C12:C13)</f>
        <v>18</v>
      </c>
      <c r="J13" s="49">
        <f>DSUM(Spielplan!$H$8:$Q$95,"HP",C12:C13)</f>
        <v>238</v>
      </c>
      <c r="K13" s="48">
        <f>DSUM(Spielplan!$H$8:$Q$95,"H-Holz",C12:C13)</f>
        <v>8860</v>
      </c>
      <c r="L13" s="42"/>
      <c r="M13" s="50">
        <f>DSUM(Spielplan!$H$8:$Q$95,"G",D12:D13)</f>
        <v>14</v>
      </c>
      <c r="N13" s="49">
        <f>DSUM(Spielplan!$H$8:$Q$95,"GP",D12:D13)</f>
        <v>242</v>
      </c>
      <c r="O13" s="48">
        <f>DSUM(Spielplan!$H$8:$Q$95,"G-Holz",D12:D13)</f>
        <v>9632</v>
      </c>
      <c r="P13" s="24">
        <f t="shared" si="3"/>
        <v>32048018492</v>
      </c>
    </row>
    <row r="14" spans="1:15" ht="30" hidden="1">
      <c r="A14" s="35"/>
      <c r="B14" s="36"/>
      <c r="C14" s="37" t="s">
        <v>15</v>
      </c>
      <c r="D14" s="38" t="s">
        <v>16</v>
      </c>
      <c r="E14" s="39"/>
      <c r="F14" s="40"/>
      <c r="G14" s="41"/>
      <c r="H14" s="42"/>
      <c r="I14" s="39"/>
      <c r="J14" s="40"/>
      <c r="K14" s="41"/>
      <c r="L14" s="42"/>
      <c r="M14" s="43"/>
      <c r="N14" s="40"/>
      <c r="O14" s="44"/>
    </row>
    <row r="15" spans="1:16" ht="30.75" thickBot="1">
      <c r="A15" s="51">
        <f>RANK(P15,$P$3:$P$21)</f>
        <v>6</v>
      </c>
      <c r="B15" s="52">
        <f>DCOUNT(Spielplan!$H$8:$Q$95,"H-Holz",C14:C15)+DCOUNT(Spielplan!$H$8:$Q$95,"G-Holz",D14:D15)</f>
        <v>0</v>
      </c>
      <c r="C15" s="53" t="s">
        <v>33</v>
      </c>
      <c r="D15" s="38" t="s">
        <v>33</v>
      </c>
      <c r="E15" s="48">
        <f t="shared" si="0"/>
        <v>0</v>
      </c>
      <c r="F15" s="49">
        <f t="shared" si="1"/>
        <v>0</v>
      </c>
      <c r="G15" s="48">
        <f t="shared" si="2"/>
        <v>0</v>
      </c>
      <c r="H15" s="42"/>
      <c r="I15" s="48">
        <f>DSUM(Spielplan!$H$8:$Q$95,"H",C14:C15)</f>
        <v>0</v>
      </c>
      <c r="J15" s="49">
        <f>DSUM(Spielplan!$H$8:$Q$95,"HP",C14:C15)</f>
        <v>0</v>
      </c>
      <c r="K15" s="48">
        <f>DSUM(Spielplan!$H$8:$Q$95,"H-Holz",C14:C15)</f>
        <v>0</v>
      </c>
      <c r="L15" s="42"/>
      <c r="M15" s="50">
        <f>DSUM(Spielplan!$H$8:$Q$95,"G",D14:D15)</f>
        <v>0</v>
      </c>
      <c r="N15" s="49">
        <f>DSUM(Spielplan!$H$8:$Q$95,"GP",D14:D15)</f>
        <v>0</v>
      </c>
      <c r="O15" s="48">
        <f>DSUM(Spielplan!$H$8:$Q$95,"G-Holz",D14:D15)</f>
        <v>0</v>
      </c>
      <c r="P15" s="24">
        <f t="shared" si="3"/>
        <v>0</v>
      </c>
    </row>
    <row r="16" spans="1:15" ht="30" hidden="1">
      <c r="A16" s="35"/>
      <c r="B16" s="36"/>
      <c r="C16" s="37" t="s">
        <v>15</v>
      </c>
      <c r="D16" s="38" t="s">
        <v>16</v>
      </c>
      <c r="E16" s="39"/>
      <c r="F16" s="40"/>
      <c r="G16" s="41"/>
      <c r="H16" s="42"/>
      <c r="I16" s="39"/>
      <c r="J16" s="40"/>
      <c r="K16" s="41"/>
      <c r="L16" s="42"/>
      <c r="M16" s="43"/>
      <c r="N16" s="40"/>
      <c r="O16" s="44"/>
    </row>
    <row r="17" spans="1:16" ht="30.75" thickBot="1">
      <c r="A17" s="51">
        <f>RANK(P17,$P$3:$P$21)</f>
        <v>6</v>
      </c>
      <c r="B17" s="52">
        <f>DCOUNT(Spielplan!$H$8:$Q$95,"H-Holz",C16:C17)+DCOUNT(Spielplan!$H$8:$Q$95,"G-Holz",D16:D17)</f>
        <v>0</v>
      </c>
      <c r="C17" s="53" t="s">
        <v>34</v>
      </c>
      <c r="D17" s="38" t="s">
        <v>34</v>
      </c>
      <c r="E17" s="48">
        <f t="shared" si="0"/>
        <v>0</v>
      </c>
      <c r="F17" s="49">
        <f t="shared" si="1"/>
        <v>0</v>
      </c>
      <c r="G17" s="48">
        <f t="shared" si="2"/>
        <v>0</v>
      </c>
      <c r="H17" s="42"/>
      <c r="I17" s="48">
        <f>DSUM(Spielplan!$H$8:$Q$95,"H",C16:C17)</f>
        <v>0</v>
      </c>
      <c r="J17" s="49">
        <f>DSUM(Spielplan!$H$8:$Q$95,"HP",C16:C17)</f>
        <v>0</v>
      </c>
      <c r="K17" s="48">
        <f>DSUM(Spielplan!$H$8:$Q$95,"H-Holz",C16:C17)</f>
        <v>0</v>
      </c>
      <c r="L17" s="42"/>
      <c r="M17" s="50">
        <f>DSUM(Spielplan!$H$8:$Q$95,"G",D16:D17)</f>
        <v>0</v>
      </c>
      <c r="N17" s="49">
        <f>DSUM(Spielplan!$H$8:$Q$95,"GP",D16:D17)</f>
        <v>0</v>
      </c>
      <c r="O17" s="48">
        <f>DSUM(Spielplan!$H$8:$Q$95,"G-Holz",D16:D17)</f>
        <v>0</v>
      </c>
      <c r="P17" s="24">
        <f t="shared" si="3"/>
        <v>0</v>
      </c>
    </row>
    <row r="18" spans="1:15" ht="30" hidden="1">
      <c r="A18" s="35"/>
      <c r="B18" s="36"/>
      <c r="C18" s="37" t="s">
        <v>15</v>
      </c>
      <c r="D18" s="38" t="s">
        <v>16</v>
      </c>
      <c r="E18" s="39"/>
      <c r="F18" s="40"/>
      <c r="G18" s="41"/>
      <c r="H18" s="42"/>
      <c r="I18" s="39"/>
      <c r="J18" s="40"/>
      <c r="K18" s="41"/>
      <c r="L18" s="42"/>
      <c r="M18" s="43"/>
      <c r="N18" s="40"/>
      <c r="O18" s="44"/>
    </row>
    <row r="19" spans="1:16" ht="30.75" thickBot="1">
      <c r="A19" s="51">
        <f>RANK(P19,$P$3:$P$21)</f>
        <v>6</v>
      </c>
      <c r="B19" s="52">
        <f>DCOUNT(Spielplan!$H$8:$Q$95,"H-Holz",C18:C19)+DCOUNT(Spielplan!$H$8:$Q$95,"G-Holz",D18:D19)</f>
        <v>0</v>
      </c>
      <c r="C19" s="53" t="s">
        <v>30</v>
      </c>
      <c r="D19" s="38" t="s">
        <v>30</v>
      </c>
      <c r="E19" s="48">
        <f t="shared" si="0"/>
        <v>0</v>
      </c>
      <c r="F19" s="49">
        <f t="shared" si="1"/>
        <v>0</v>
      </c>
      <c r="G19" s="48">
        <f t="shared" si="2"/>
        <v>0</v>
      </c>
      <c r="H19" s="42"/>
      <c r="I19" s="48">
        <f>DSUM(Spielplan!$H$8:$Q$95,"H",C18:C19)</f>
        <v>0</v>
      </c>
      <c r="J19" s="49">
        <f>DSUM(Spielplan!$H$8:$Q$95,"HP",C18:C19)</f>
        <v>0</v>
      </c>
      <c r="K19" s="48">
        <f>DSUM(Spielplan!$H$8:$Q$95,"H-Holz",C18:C19)</f>
        <v>0</v>
      </c>
      <c r="L19" s="42"/>
      <c r="M19" s="50">
        <f>DSUM(Spielplan!$H$8:$Q$95,"G",D18:D19)</f>
        <v>0</v>
      </c>
      <c r="N19" s="49">
        <f>DSUM(Spielplan!$H$8:$Q$95,"GP",D18:D19)</f>
        <v>0</v>
      </c>
      <c r="O19" s="48">
        <f>DSUM(Spielplan!$H$8:$Q$95,"G-Holz",D18:D19)</f>
        <v>0</v>
      </c>
      <c r="P19" s="24">
        <f t="shared" si="3"/>
        <v>0</v>
      </c>
    </row>
    <row r="20" spans="1:15" ht="30" hidden="1">
      <c r="A20" s="35"/>
      <c r="B20" s="36"/>
      <c r="C20" s="37" t="s">
        <v>15</v>
      </c>
      <c r="D20" s="38" t="s">
        <v>16</v>
      </c>
      <c r="E20" s="39"/>
      <c r="F20" s="40"/>
      <c r="G20" s="41"/>
      <c r="H20" s="42"/>
      <c r="I20" s="39"/>
      <c r="J20" s="40"/>
      <c r="K20" s="41"/>
      <c r="L20" s="42"/>
      <c r="M20" s="43"/>
      <c r="N20" s="40"/>
      <c r="O20" s="44"/>
    </row>
    <row r="21" spans="1:16" ht="30.75" thickBot="1">
      <c r="A21" s="51">
        <f>RANK(P21,$P$3:$P$21)</f>
        <v>6</v>
      </c>
      <c r="B21" s="52">
        <f>DCOUNT(Spielplan!$H$8:$Q$95,"H-Holz",C20:C21)+DCOUNT(Spielplan!$H$8:$Q$95,"G-Holz",D20:D21)</f>
        <v>0</v>
      </c>
      <c r="C21" s="54" t="s">
        <v>31</v>
      </c>
      <c r="D21" s="38" t="s">
        <v>31</v>
      </c>
      <c r="E21" s="48">
        <f t="shared" si="0"/>
        <v>0</v>
      </c>
      <c r="F21" s="49">
        <f t="shared" si="1"/>
        <v>0</v>
      </c>
      <c r="G21" s="48">
        <f t="shared" si="2"/>
        <v>0</v>
      </c>
      <c r="H21" s="42"/>
      <c r="I21" s="48">
        <f>DSUM(Spielplan!$H$8:$Q$95,"H",C20:C21)</f>
        <v>0</v>
      </c>
      <c r="J21" s="49">
        <f>DSUM(Spielplan!$H$8:$Q$95,"HP",C20:C21)</f>
        <v>0</v>
      </c>
      <c r="K21" s="48">
        <f>DSUM(Spielplan!$H$8:$Q$95,"H-Holz",C20:C21)</f>
        <v>0</v>
      </c>
      <c r="L21" s="42"/>
      <c r="M21" s="50">
        <f>DSUM(Spielplan!$H$8:$Q$95,"G",D20:D21)</f>
        <v>0</v>
      </c>
      <c r="N21" s="49">
        <f>DSUM(Spielplan!$H$8:$Q$95,"GP",D20:D21)</f>
        <v>0</v>
      </c>
      <c r="O21" s="48">
        <f>DSUM(Spielplan!$H$8:$Q$95,"G-Holz",D20:D21)</f>
        <v>0</v>
      </c>
      <c r="P21" s="24">
        <f t="shared" si="3"/>
        <v>0</v>
      </c>
    </row>
  </sheetData>
  <sheetProtection sheet="1" selectLockedCells="1" selectUnlockedCells="1"/>
  <conditionalFormatting sqref="O3 O5 O7 O9 O11 O13 O15 O17 O19 O21">
    <cfRule type="expression" priority="1" dxfId="2" stopIfTrue="1">
      <formula>O3=Übersicht!#REF!</formula>
    </cfRule>
    <cfRule type="expression" priority="2" dxfId="1" stopIfTrue="1">
      <formula>O3=Übersicht!#REF!</formula>
    </cfRule>
    <cfRule type="expression" priority="3" dxfId="0" stopIfTrue="1">
      <formula>Übersicht!#REF!&gt;S3</formula>
    </cfRule>
  </conditionalFormatting>
  <conditionalFormatting sqref="D3 D5 D7 D9 D11 D13 D15 D19 D21 D17">
    <cfRule type="expression" priority="4" dxfId="2" stopIfTrue="1">
      <formula>D3=Übersicht!#REF!</formula>
    </cfRule>
    <cfRule type="expression" priority="5" dxfId="1" stopIfTrue="1">
      <formula>D3=Übersicht!#REF!</formula>
    </cfRule>
    <cfRule type="expression" priority="6" dxfId="0" stopIfTrue="1">
      <formula>G3&gt;Übersicht!#REF!</formula>
    </cfRule>
  </conditionalFormatting>
  <conditionalFormatting sqref="K3 K5 K7 K9 K11 K13 K15 K17 K19 K21">
    <cfRule type="expression" priority="7" dxfId="2" stopIfTrue="1">
      <formula>K3=Übersicht!#REF!</formula>
    </cfRule>
    <cfRule type="expression" priority="8" dxfId="1" stopIfTrue="1">
      <formula>K3=Übersicht!#REF!</formula>
    </cfRule>
    <cfRule type="expression" priority="9" dxfId="0" stopIfTrue="1">
      <formula>F3&gt;Übersicht!#REF!</formula>
    </cfRule>
  </conditionalFormatting>
  <conditionalFormatting sqref="C3 C5 C7 C9 C11 C13 C15 C19 C21 C17">
    <cfRule type="expression" priority="10" dxfId="2" stopIfTrue="1">
      <formula>C3=Übersicht!#REF!</formula>
    </cfRule>
    <cfRule type="expression" priority="11" dxfId="1" stopIfTrue="1">
      <formula>C3=Übersicht!#REF!</formula>
    </cfRule>
    <cfRule type="expression" priority="12" dxfId="0" stopIfTrue="1">
      <formula>Übersicht!#REF!&gt;B3</formula>
    </cfRule>
  </conditionalFormatting>
  <printOptions horizontalCentered="1" verticalCentered="1"/>
  <pageMargins left="0.31527777777777777" right="0.31527777777777777" top="0.7875" bottom="0.7875" header="0.31527777777777777" footer="0.31527777777777777"/>
  <pageSetup horizontalDpi="300" verticalDpi="300" orientation="landscape" paperSize="9"/>
  <headerFooter alignWithMargins="0">
    <oddHeader>&amp;C&amp;F</oddHeader>
    <oddFooter>&amp;CErstellt von Klaus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8515625" style="55" customWidth="1"/>
    <col min="2" max="2" width="10.00390625" style="55" customWidth="1"/>
    <col min="3" max="3" width="27.7109375" style="55" customWidth="1"/>
    <col min="4" max="4" width="2.8515625" style="56" customWidth="1"/>
    <col min="5" max="5" width="6.421875" style="55" customWidth="1"/>
    <col min="6" max="6" width="8.28125" style="55" customWidth="1"/>
    <col min="7" max="7" width="11.421875" style="55" customWidth="1"/>
    <col min="8" max="8" width="2.8515625" style="56" customWidth="1"/>
    <col min="9" max="9" width="5.28125" style="55" customWidth="1"/>
    <col min="10" max="10" width="11.28125" style="55" customWidth="1"/>
    <col min="11" max="11" width="10.421875" style="55" customWidth="1"/>
    <col min="12" max="12" width="2.8515625" style="56" customWidth="1"/>
    <col min="13" max="13" width="5.57421875" style="55" customWidth="1"/>
    <col min="14" max="14" width="11.57421875" style="55" customWidth="1"/>
    <col min="15" max="15" width="10.7109375" style="55" customWidth="1"/>
    <col min="16" max="16384" width="11.421875" style="55" customWidth="1"/>
  </cols>
  <sheetData>
    <row r="1" spans="1:15" ht="34.5" customHeight="1">
      <c r="A1" s="57" t="str">
        <f>Übersicht!A1</f>
        <v>Rang</v>
      </c>
      <c r="B1" s="58" t="str">
        <f>Übersicht!B1</f>
        <v>Spiele</v>
      </c>
      <c r="C1" s="59" t="str">
        <f>Übersicht!C1</f>
        <v>VEREIN</v>
      </c>
      <c r="D1" s="60"/>
      <c r="E1" s="61" t="str">
        <f>Übersicht!E1</f>
        <v>P</v>
      </c>
      <c r="F1" s="62" t="str">
        <f>Übersicht!F1</f>
        <v>EWP</v>
      </c>
      <c r="G1" s="61" t="str">
        <f>Übersicht!G1</f>
        <v>Holz</v>
      </c>
      <c r="H1" s="60"/>
      <c r="I1" s="61" t="str">
        <f>Übersicht!I1</f>
        <v>HP</v>
      </c>
      <c r="J1" s="62" t="str">
        <f>Übersicht!J1</f>
        <v>H-EWP</v>
      </c>
      <c r="K1" s="61" t="str">
        <f>Übersicht!K1</f>
        <v>H-Holz</v>
      </c>
      <c r="L1" s="60"/>
      <c r="M1" s="63" t="str">
        <f>Übersicht!M1</f>
        <v>GP</v>
      </c>
      <c r="N1" s="62" t="str">
        <f>Übersicht!N1</f>
        <v>G-EWP</v>
      </c>
      <c r="O1" s="61" t="str">
        <f>Übersicht!O1</f>
        <v>G-Holz</v>
      </c>
    </row>
    <row r="2" spans="1:15" ht="34.5" customHeight="1">
      <c r="A2" s="64">
        <f>Übersicht!A3</f>
        <v>6</v>
      </c>
      <c r="B2" s="65">
        <f>Übersicht!B3</f>
        <v>0</v>
      </c>
      <c r="C2" s="66" t="str">
        <f>Übersicht!C3</f>
        <v>Arbeitsamt</v>
      </c>
      <c r="D2" s="60"/>
      <c r="E2" s="65">
        <f>Übersicht!E3</f>
        <v>0</v>
      </c>
      <c r="F2" s="67">
        <f>Übersicht!F3</f>
        <v>0</v>
      </c>
      <c r="G2" s="65">
        <f>Übersicht!G3</f>
        <v>0</v>
      </c>
      <c r="H2" s="60"/>
      <c r="I2" s="65">
        <f>Übersicht!I3</f>
        <v>0</v>
      </c>
      <c r="J2" s="67">
        <f>Übersicht!J3</f>
        <v>0</v>
      </c>
      <c r="K2" s="65">
        <f>Übersicht!K3</f>
        <v>0</v>
      </c>
      <c r="L2" s="60"/>
      <c r="M2" s="68">
        <f>Übersicht!M3</f>
        <v>0</v>
      </c>
      <c r="N2" s="67">
        <f>Übersicht!N3</f>
        <v>0</v>
      </c>
      <c r="O2" s="65">
        <f>Übersicht!O3</f>
        <v>0</v>
      </c>
    </row>
    <row r="3" spans="1:15" ht="34.5" customHeight="1">
      <c r="A3" s="69">
        <f>Übersicht!A5</f>
        <v>1</v>
      </c>
      <c r="B3" s="70">
        <f>Übersicht!B5</f>
        <v>16</v>
      </c>
      <c r="C3" s="71" t="str">
        <f>Übersicht!C5</f>
        <v>Grünsiegel</v>
      </c>
      <c r="D3" s="60"/>
      <c r="E3" s="65">
        <f>Übersicht!E5</f>
        <v>39</v>
      </c>
      <c r="F3" s="67">
        <f>Übersicht!F5</f>
        <v>551</v>
      </c>
      <c r="G3" s="65">
        <f>Übersicht!G5</f>
        <v>18694</v>
      </c>
      <c r="H3" s="60"/>
      <c r="I3" s="65">
        <f>Übersicht!I5</f>
        <v>22</v>
      </c>
      <c r="J3" s="67">
        <f>Übersicht!J5</f>
        <v>293</v>
      </c>
      <c r="K3" s="65">
        <f>Übersicht!K5</f>
        <v>8570</v>
      </c>
      <c r="L3" s="60"/>
      <c r="M3" s="68">
        <f>Übersicht!M5</f>
        <v>17</v>
      </c>
      <c r="N3" s="67">
        <f>Übersicht!N5</f>
        <v>258</v>
      </c>
      <c r="O3" s="65">
        <f>Übersicht!O5</f>
        <v>10124</v>
      </c>
    </row>
    <row r="4" spans="1:15" ht="34.5" customHeight="1">
      <c r="A4" s="69">
        <f>Übersicht!A7</f>
        <v>4</v>
      </c>
      <c r="B4" s="70">
        <f>Übersicht!B7</f>
        <v>16</v>
      </c>
      <c r="C4" s="71" t="str">
        <f>Übersicht!C7</f>
        <v>Rainbow</v>
      </c>
      <c r="D4" s="60"/>
      <c r="E4" s="65">
        <f>Übersicht!E7</f>
        <v>11</v>
      </c>
      <c r="F4" s="67">
        <f>Übersicht!F7</f>
        <v>352</v>
      </c>
      <c r="G4" s="65">
        <f>Übersicht!G7</f>
        <v>15857</v>
      </c>
      <c r="H4" s="60"/>
      <c r="I4" s="65">
        <f>Übersicht!I7</f>
        <v>7</v>
      </c>
      <c r="J4" s="67">
        <f>Übersicht!J7</f>
        <v>194</v>
      </c>
      <c r="K4" s="65">
        <f>Übersicht!K7</f>
        <v>7416</v>
      </c>
      <c r="L4" s="60"/>
      <c r="M4" s="68">
        <f>Übersicht!M7</f>
        <v>4</v>
      </c>
      <c r="N4" s="67">
        <f>Übersicht!N7</f>
        <v>158</v>
      </c>
      <c r="O4" s="65">
        <f>Übersicht!O7</f>
        <v>8441</v>
      </c>
    </row>
    <row r="5" spans="1:15" ht="34.5" customHeight="1">
      <c r="A5" s="69">
        <f>Übersicht!A9</f>
        <v>5</v>
      </c>
      <c r="B5" s="70">
        <f>Übersicht!B9</f>
        <v>16</v>
      </c>
      <c r="C5" s="71" t="str">
        <f>Übersicht!C9</f>
        <v>Schmersal</v>
      </c>
      <c r="D5" s="60"/>
      <c r="E5" s="65">
        <f>Übersicht!E9</f>
        <v>8</v>
      </c>
      <c r="F5" s="67">
        <f>Übersicht!F9</f>
        <v>324</v>
      </c>
      <c r="G5" s="65">
        <f>Übersicht!G9</f>
        <v>13319</v>
      </c>
      <c r="H5" s="60"/>
      <c r="I5" s="65">
        <f>Übersicht!I9</f>
        <v>3</v>
      </c>
      <c r="J5" s="67">
        <f>Übersicht!J9</f>
        <v>164</v>
      </c>
      <c r="K5" s="65">
        <f>Übersicht!K9</f>
        <v>6646</v>
      </c>
      <c r="L5" s="60"/>
      <c r="M5" s="68">
        <f>Übersicht!M9</f>
        <v>5</v>
      </c>
      <c r="N5" s="67">
        <f>Übersicht!N9</f>
        <v>160</v>
      </c>
      <c r="O5" s="65">
        <f>Übersicht!O9</f>
        <v>6673</v>
      </c>
    </row>
    <row r="6" spans="1:15" ht="34.5" customHeight="1" thickBot="1">
      <c r="A6" s="69">
        <f>Übersicht!A11</f>
        <v>2</v>
      </c>
      <c r="B6" s="70">
        <f>Übersicht!B11</f>
        <v>16</v>
      </c>
      <c r="C6" s="71" t="str">
        <f>Übersicht!C11</f>
        <v>Stadtsparkasse</v>
      </c>
      <c r="D6" s="60"/>
      <c r="E6" s="65">
        <f>Übersicht!E11</f>
        <v>38</v>
      </c>
      <c r="F6" s="67">
        <f>Übersicht!F11</f>
        <v>518</v>
      </c>
      <c r="G6" s="65">
        <f>Übersicht!G11</f>
        <v>19721</v>
      </c>
      <c r="H6" s="60"/>
      <c r="I6" s="65">
        <f>Übersicht!I11</f>
        <v>19</v>
      </c>
      <c r="J6" s="67">
        <f>Übersicht!J11</f>
        <v>262</v>
      </c>
      <c r="K6" s="65">
        <f>Übersicht!K11</f>
        <v>10052</v>
      </c>
      <c r="L6" s="60"/>
      <c r="M6" s="68">
        <f>Übersicht!M11</f>
        <v>19</v>
      </c>
      <c r="N6" s="67">
        <f>Übersicht!N11</f>
        <v>256</v>
      </c>
      <c r="O6" s="65">
        <f>Übersicht!O11</f>
        <v>9669</v>
      </c>
    </row>
    <row r="7" spans="1:15" ht="34.5" customHeight="1" thickBot="1">
      <c r="A7" s="69">
        <f>Übersicht!A13</f>
        <v>3</v>
      </c>
      <c r="B7" s="70">
        <f>Übersicht!B13</f>
        <v>15</v>
      </c>
      <c r="C7" s="71" t="str">
        <f>Übersicht!C13</f>
        <v>Stadtverwaltung</v>
      </c>
      <c r="D7" s="60"/>
      <c r="E7" s="65">
        <f>Übersicht!E13</f>
        <v>32</v>
      </c>
      <c r="F7" s="67">
        <f>Übersicht!F13</f>
        <v>480</v>
      </c>
      <c r="G7" s="65">
        <f>Übersicht!G13</f>
        <v>18492</v>
      </c>
      <c r="H7" s="60"/>
      <c r="I7" s="65">
        <f>Übersicht!I13</f>
        <v>18</v>
      </c>
      <c r="J7" s="67">
        <f>Übersicht!J13</f>
        <v>238</v>
      </c>
      <c r="K7" s="65">
        <f>Übersicht!K13</f>
        <v>8860</v>
      </c>
      <c r="L7" s="60"/>
      <c r="M7" s="68">
        <f>Übersicht!M13</f>
        <v>14</v>
      </c>
      <c r="N7" s="67">
        <f>Übersicht!N13</f>
        <v>242</v>
      </c>
      <c r="O7" s="65">
        <f>Übersicht!O13</f>
        <v>9632</v>
      </c>
    </row>
    <row r="8" spans="1:15" ht="34.5" customHeight="1">
      <c r="A8" s="69">
        <f>Übersicht!A15</f>
        <v>6</v>
      </c>
      <c r="B8" s="70">
        <f>Übersicht!B15</f>
        <v>0</v>
      </c>
      <c r="C8" s="71" t="str">
        <f>Übersicht!C15</f>
        <v>SSG Wuppertal 1</v>
      </c>
      <c r="D8" s="60"/>
      <c r="E8" s="65">
        <f>Übersicht!E15</f>
        <v>0</v>
      </c>
      <c r="F8" s="67">
        <f>Übersicht!F15</f>
        <v>0</v>
      </c>
      <c r="G8" s="65">
        <f>Übersicht!G15</f>
        <v>0</v>
      </c>
      <c r="H8" s="60"/>
      <c r="I8" s="65">
        <f>Übersicht!I15</f>
        <v>0</v>
      </c>
      <c r="J8" s="67">
        <f>Übersicht!J15</f>
        <v>0</v>
      </c>
      <c r="K8" s="65">
        <f>Übersicht!K15</f>
        <v>0</v>
      </c>
      <c r="L8" s="60"/>
      <c r="M8" s="68">
        <f>Übersicht!M15</f>
        <v>0</v>
      </c>
      <c r="N8" s="67">
        <f>Übersicht!N15</f>
        <v>0</v>
      </c>
      <c r="O8" s="65">
        <f>Übersicht!O15</f>
        <v>0</v>
      </c>
    </row>
    <row r="9" spans="1:15" ht="34.5" customHeight="1">
      <c r="A9" s="69">
        <f>Übersicht!A17</f>
        <v>6</v>
      </c>
      <c r="B9" s="70">
        <f>Übersicht!B17</f>
        <v>0</v>
      </c>
      <c r="C9" s="71" t="str">
        <f>Übersicht!C17</f>
        <v>SSG Wuppertal 2</v>
      </c>
      <c r="D9" s="60"/>
      <c r="E9" s="65">
        <f>Übersicht!E17</f>
        <v>0</v>
      </c>
      <c r="F9" s="67">
        <f>Übersicht!F17</f>
        <v>0</v>
      </c>
      <c r="G9" s="65">
        <f>Übersicht!G17</f>
        <v>0</v>
      </c>
      <c r="H9" s="60"/>
      <c r="I9" s="65">
        <f>Übersicht!I17</f>
        <v>0</v>
      </c>
      <c r="J9" s="67">
        <f>Übersicht!J17</f>
        <v>0</v>
      </c>
      <c r="K9" s="65">
        <f>Übersicht!K17</f>
        <v>0</v>
      </c>
      <c r="L9" s="60"/>
      <c r="M9" s="68">
        <f>Übersicht!M17</f>
        <v>0</v>
      </c>
      <c r="N9" s="67">
        <f>Übersicht!N17</f>
        <v>0</v>
      </c>
      <c r="O9" s="65">
        <f>Übersicht!O17</f>
        <v>0</v>
      </c>
    </row>
    <row r="10" spans="1:15" ht="34.5" customHeight="1">
      <c r="A10" s="69">
        <f>Übersicht!A19</f>
        <v>6</v>
      </c>
      <c r="B10" s="70">
        <f>Übersicht!B19</f>
        <v>0</v>
      </c>
      <c r="C10" s="71" t="str">
        <f>Übersicht!C19</f>
        <v>Vorwerk &amp; Co. 1</v>
      </c>
      <c r="D10" s="60"/>
      <c r="E10" s="65">
        <f>Übersicht!E19</f>
        <v>0</v>
      </c>
      <c r="F10" s="67">
        <f>Übersicht!F19</f>
        <v>0</v>
      </c>
      <c r="G10" s="65">
        <f>Übersicht!G19</f>
        <v>0</v>
      </c>
      <c r="H10" s="60"/>
      <c r="I10" s="65">
        <f>Übersicht!I19</f>
        <v>0</v>
      </c>
      <c r="J10" s="67">
        <f>Übersicht!J19</f>
        <v>0</v>
      </c>
      <c r="K10" s="65">
        <f>Übersicht!K19</f>
        <v>0</v>
      </c>
      <c r="L10" s="60"/>
      <c r="M10" s="68">
        <f>Übersicht!M19</f>
        <v>0</v>
      </c>
      <c r="N10" s="67">
        <f>Übersicht!N19</f>
        <v>0</v>
      </c>
      <c r="O10" s="65">
        <f>Übersicht!O19</f>
        <v>0</v>
      </c>
    </row>
    <row r="11" spans="1:15" ht="34.5" customHeight="1">
      <c r="A11" s="69">
        <f>Übersicht!A21</f>
        <v>6</v>
      </c>
      <c r="B11" s="70">
        <f>Übersicht!B21</f>
        <v>0</v>
      </c>
      <c r="C11" s="71" t="str">
        <f>Übersicht!C21</f>
        <v>Vorwerk &amp; Co. 2</v>
      </c>
      <c r="D11" s="60"/>
      <c r="E11" s="65">
        <f>Übersicht!E21</f>
        <v>0</v>
      </c>
      <c r="F11" s="67">
        <f>Übersicht!F21</f>
        <v>0</v>
      </c>
      <c r="G11" s="65">
        <f>Übersicht!G21</f>
        <v>0</v>
      </c>
      <c r="H11" s="60"/>
      <c r="I11" s="65">
        <f>Übersicht!I21</f>
        <v>0</v>
      </c>
      <c r="J11" s="67">
        <f>Übersicht!J21</f>
        <v>0</v>
      </c>
      <c r="K11" s="65">
        <f>Übersicht!K21</f>
        <v>0</v>
      </c>
      <c r="L11" s="60"/>
      <c r="M11" s="68">
        <f>Übersicht!M21</f>
        <v>0</v>
      </c>
      <c r="N11" s="67">
        <f>Übersicht!N21</f>
        <v>0</v>
      </c>
      <c r="O11" s="65">
        <f>Übersicht!O21</f>
        <v>0</v>
      </c>
    </row>
  </sheetData>
  <sheetProtection sheet="1" sort="0"/>
  <conditionalFormatting sqref="O2:O11">
    <cfRule type="expression" priority="1" dxfId="2" stopIfTrue="1">
      <formula>O2=unsortiert!#REF!</formula>
    </cfRule>
    <cfRule type="expression" priority="2" dxfId="1" stopIfTrue="1">
      <formula>O2=unsortiert!#REF!</formula>
    </cfRule>
    <cfRule type="expression" priority="3" dxfId="0" stopIfTrue="1">
      <formula>unsortiert!#REF!&gt;S2</formula>
    </cfRule>
  </conditionalFormatting>
  <conditionalFormatting sqref="K2:K11">
    <cfRule type="expression" priority="4" dxfId="2" stopIfTrue="1">
      <formula>K2=unsortiert!#REF!</formula>
    </cfRule>
    <cfRule type="expression" priority="5" dxfId="1" stopIfTrue="1">
      <formula>K2=unsortiert!#REF!</formula>
    </cfRule>
    <cfRule type="expression" priority="6" dxfId="0" stopIfTrue="1">
      <formula>F2&gt;unsortiert!#REF!</formula>
    </cfRule>
  </conditionalFormatting>
  <conditionalFormatting sqref="C2:C11">
    <cfRule type="expression" priority="7" dxfId="2" stopIfTrue="1">
      <formula>C2=unsortiert!#REF!</formula>
    </cfRule>
    <cfRule type="expression" priority="8" dxfId="1" stopIfTrue="1">
      <formula>C2=unsortiert!#REF!</formula>
    </cfRule>
    <cfRule type="expression" priority="9" dxfId="0" stopIfTrue="1">
      <formula>unsortiert!#REF!&gt;B2</formula>
    </cfRule>
  </conditionalFormatting>
  <printOptions horizontalCentered="1" verticalCentered="1"/>
  <pageMargins left="0.5118055555555555" right="0.5118055555555555" top="0.7875" bottom="0.7875" header="0.31527777777777777" footer="0.31527777777777777"/>
  <pageSetup horizontalDpi="300" verticalDpi="300" orientation="landscape" paperSize="9"/>
  <headerFooter alignWithMargins="0">
    <oddHeader>&amp;C&amp;Z&amp;F</oddHeader>
    <oddFooter xml:space="preserve">&amp;CErstellt von Olbricht Burkhard &amp;D&amp;R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8515625" style="55" customWidth="1"/>
    <col min="2" max="2" width="10.00390625" style="55" customWidth="1"/>
    <col min="3" max="3" width="27.7109375" style="55" customWidth="1"/>
    <col min="4" max="4" width="2.8515625" style="56" customWidth="1"/>
    <col min="5" max="5" width="6.421875" style="55" customWidth="1"/>
    <col min="6" max="6" width="8.28125" style="55" customWidth="1"/>
    <col min="7" max="7" width="11.421875" style="55" customWidth="1"/>
    <col min="8" max="8" width="2.8515625" style="56" customWidth="1"/>
    <col min="9" max="9" width="5.28125" style="55" customWidth="1"/>
    <col min="10" max="10" width="11.28125" style="55" customWidth="1"/>
    <col min="11" max="11" width="10.421875" style="55" customWidth="1"/>
    <col min="12" max="12" width="2.8515625" style="56" customWidth="1"/>
    <col min="13" max="13" width="5.57421875" style="55" customWidth="1"/>
    <col min="14" max="14" width="11.57421875" style="55" customWidth="1"/>
    <col min="15" max="15" width="10.7109375" style="55" customWidth="1"/>
    <col min="16" max="16384" width="11.421875" style="55" customWidth="1"/>
  </cols>
  <sheetData>
    <row r="1" spans="1:15" ht="34.5" customHeight="1">
      <c r="A1" s="57" t="str">
        <f>unsortiert!A1</f>
        <v>Rang</v>
      </c>
      <c r="B1" s="58" t="str">
        <f>unsortiert!B1</f>
        <v>Spiele</v>
      </c>
      <c r="C1" s="59" t="str">
        <f>unsortiert!C1</f>
        <v>VEREIN</v>
      </c>
      <c r="D1" s="60"/>
      <c r="E1" s="61" t="str">
        <f>unsortiert!E1</f>
        <v>P</v>
      </c>
      <c r="F1" s="62" t="str">
        <f>unsortiert!F1</f>
        <v>EWP</v>
      </c>
      <c r="G1" s="61" t="str">
        <f>unsortiert!G1</f>
        <v>Holz</v>
      </c>
      <c r="H1" s="60"/>
      <c r="I1" s="61" t="str">
        <f>unsortiert!I1</f>
        <v>HP</v>
      </c>
      <c r="J1" s="62" t="str">
        <f>unsortiert!J1</f>
        <v>H-EWP</v>
      </c>
      <c r="K1" s="61" t="str">
        <f>unsortiert!K1</f>
        <v>H-Holz</v>
      </c>
      <c r="L1" s="60"/>
      <c r="M1" s="63" t="str">
        <f>unsortiert!M1</f>
        <v>GP</v>
      </c>
      <c r="N1" s="62" t="str">
        <f>unsortiert!N1</f>
        <v>G-EWP</v>
      </c>
      <c r="O1" s="61" t="str">
        <f>unsortiert!O1</f>
        <v>G-Holz</v>
      </c>
    </row>
    <row r="2" spans="1:15" ht="34.5" customHeight="1">
      <c r="A2" s="64">
        <v>1</v>
      </c>
      <c r="B2" s="65">
        <f>VLOOKUP($A2,unsortiert!$A$1:$O$23,COLUMN(),0)</f>
        <v>16</v>
      </c>
      <c r="C2" s="66" t="str">
        <f>VLOOKUP($A2,unsortiert!$A$1:$O$23,COLUMN(),0)</f>
        <v>Grünsiegel</v>
      </c>
      <c r="D2" s="60"/>
      <c r="E2" s="65">
        <f>VLOOKUP($A2,unsortiert!$A$1:$O$23,COLUMN(),0)</f>
        <v>39</v>
      </c>
      <c r="F2" s="67">
        <f>VLOOKUP($A2,unsortiert!$A$1:$O$23,COLUMN(),0)</f>
        <v>551</v>
      </c>
      <c r="G2" s="65">
        <f>VLOOKUP($A2,unsortiert!$A$1:$O$23,COLUMN(),0)</f>
        <v>18694</v>
      </c>
      <c r="H2" s="60"/>
      <c r="I2" s="65">
        <f>VLOOKUP($A2,unsortiert!$A$1:$O$23,COLUMN(),0)</f>
        <v>22</v>
      </c>
      <c r="J2" s="67">
        <f>VLOOKUP($A2,unsortiert!$A$1:$O$23,COLUMN(),0)</f>
        <v>293</v>
      </c>
      <c r="K2" s="65">
        <f>VLOOKUP($A2,unsortiert!$A$1:$O$23,COLUMN(),0)</f>
        <v>8570</v>
      </c>
      <c r="L2" s="60"/>
      <c r="M2" s="68">
        <f>VLOOKUP($A2,unsortiert!$A$1:$O$23,COLUMN(),0)</f>
        <v>17</v>
      </c>
      <c r="N2" s="67">
        <f>VLOOKUP($A2,unsortiert!$A$1:$O$23,COLUMN(),0)</f>
        <v>258</v>
      </c>
      <c r="O2" s="65">
        <f>VLOOKUP($A2,unsortiert!$A$1:$O$23,COLUMN(),0)</f>
        <v>10124</v>
      </c>
    </row>
    <row r="3" spans="1:15" ht="34.5" customHeight="1">
      <c r="A3" s="69">
        <v>2</v>
      </c>
      <c r="B3" s="65">
        <f>VLOOKUP($A3,unsortiert!$A$1:$O$23,COLUMN(),0)</f>
        <v>16</v>
      </c>
      <c r="C3" s="66" t="str">
        <f>VLOOKUP($A3,unsortiert!$A$1:$O$23,COLUMN(),0)</f>
        <v>Stadtsparkasse</v>
      </c>
      <c r="D3" s="60"/>
      <c r="E3" s="65">
        <f>VLOOKUP($A3,unsortiert!$A$1:$O$23,COLUMN(),0)</f>
        <v>38</v>
      </c>
      <c r="F3" s="67">
        <f>VLOOKUP($A3,unsortiert!$A$1:$O$23,COLUMN(),0)</f>
        <v>518</v>
      </c>
      <c r="G3" s="65">
        <f>VLOOKUP($A3,unsortiert!$A$1:$O$23,COLUMN(),0)</f>
        <v>19721</v>
      </c>
      <c r="H3" s="60"/>
      <c r="I3" s="65">
        <f>VLOOKUP($A3,unsortiert!$A$1:$O$23,COLUMN(),0)</f>
        <v>19</v>
      </c>
      <c r="J3" s="67">
        <f>VLOOKUP($A3,unsortiert!$A$1:$O$23,COLUMN(),0)</f>
        <v>262</v>
      </c>
      <c r="K3" s="65">
        <f>VLOOKUP($A3,unsortiert!$A$1:$O$23,COLUMN(),0)</f>
        <v>10052</v>
      </c>
      <c r="L3" s="60"/>
      <c r="M3" s="68">
        <f>VLOOKUP($A3,unsortiert!$A$1:$O$23,COLUMN(),0)</f>
        <v>19</v>
      </c>
      <c r="N3" s="67">
        <f>VLOOKUP($A3,unsortiert!$A$1:$O$23,COLUMN(),0)</f>
        <v>256</v>
      </c>
      <c r="O3" s="65">
        <f>VLOOKUP($A3,unsortiert!$A$1:$O$23,COLUMN(),0)</f>
        <v>9669</v>
      </c>
    </row>
    <row r="4" spans="1:15" ht="34.5" customHeight="1">
      <c r="A4" s="69">
        <v>3</v>
      </c>
      <c r="B4" s="65">
        <f>VLOOKUP($A4,unsortiert!$A$1:$O$23,COLUMN(),0)</f>
        <v>15</v>
      </c>
      <c r="C4" s="66" t="str">
        <f>VLOOKUP($A4,unsortiert!$A$1:$O$23,COLUMN(),0)</f>
        <v>Stadtverwaltung</v>
      </c>
      <c r="D4" s="60"/>
      <c r="E4" s="65">
        <f>VLOOKUP($A4,unsortiert!$A$1:$O$23,COLUMN(),0)</f>
        <v>32</v>
      </c>
      <c r="F4" s="67">
        <f>VLOOKUP($A4,unsortiert!$A$1:$O$23,COLUMN(),0)</f>
        <v>480</v>
      </c>
      <c r="G4" s="65">
        <f>VLOOKUP($A4,unsortiert!$A$1:$O$23,COLUMN(),0)</f>
        <v>18492</v>
      </c>
      <c r="H4" s="60"/>
      <c r="I4" s="65">
        <f>VLOOKUP($A4,unsortiert!$A$1:$O$23,COLUMN(),0)</f>
        <v>18</v>
      </c>
      <c r="J4" s="67">
        <f>VLOOKUP($A4,unsortiert!$A$1:$O$23,COLUMN(),0)</f>
        <v>238</v>
      </c>
      <c r="K4" s="65">
        <f>VLOOKUP($A4,unsortiert!$A$1:$O$23,COLUMN(),0)</f>
        <v>8860</v>
      </c>
      <c r="L4" s="60"/>
      <c r="M4" s="68">
        <f>VLOOKUP($A4,unsortiert!$A$1:$O$23,COLUMN(),0)</f>
        <v>14</v>
      </c>
      <c r="N4" s="67">
        <f>VLOOKUP($A4,unsortiert!$A$1:$O$23,COLUMN(),0)</f>
        <v>242</v>
      </c>
      <c r="O4" s="65">
        <f>VLOOKUP($A4,unsortiert!$A$1:$O$23,COLUMN(),0)</f>
        <v>9632</v>
      </c>
    </row>
    <row r="5" spans="1:15" ht="34.5" customHeight="1">
      <c r="A5" s="69">
        <v>4</v>
      </c>
      <c r="B5" s="65">
        <f>VLOOKUP($A5,unsortiert!$A$1:$O$23,COLUMN(),0)</f>
        <v>16</v>
      </c>
      <c r="C5" s="66" t="str">
        <f>VLOOKUP($A5,unsortiert!$A$1:$O$23,COLUMN(),0)</f>
        <v>Rainbow</v>
      </c>
      <c r="D5" s="60"/>
      <c r="E5" s="65">
        <f>VLOOKUP($A5,unsortiert!$A$1:$O$23,COLUMN(),0)</f>
        <v>11</v>
      </c>
      <c r="F5" s="67">
        <f>VLOOKUP($A5,unsortiert!$A$1:$O$23,COLUMN(),0)</f>
        <v>352</v>
      </c>
      <c r="G5" s="65">
        <f>VLOOKUP($A5,unsortiert!$A$1:$O$23,COLUMN(),0)</f>
        <v>15857</v>
      </c>
      <c r="H5" s="60"/>
      <c r="I5" s="65">
        <f>VLOOKUP($A5,unsortiert!$A$1:$O$23,COLUMN(),0)</f>
        <v>7</v>
      </c>
      <c r="J5" s="67">
        <f>VLOOKUP($A5,unsortiert!$A$1:$O$23,COLUMN(),0)</f>
        <v>194</v>
      </c>
      <c r="K5" s="65">
        <f>VLOOKUP($A5,unsortiert!$A$1:$O$23,COLUMN(),0)</f>
        <v>7416</v>
      </c>
      <c r="L5" s="60"/>
      <c r="M5" s="68">
        <f>VLOOKUP($A5,unsortiert!$A$1:$O$23,COLUMN(),0)</f>
        <v>4</v>
      </c>
      <c r="N5" s="67">
        <f>VLOOKUP($A5,unsortiert!$A$1:$O$23,COLUMN(),0)</f>
        <v>158</v>
      </c>
      <c r="O5" s="65">
        <f>VLOOKUP($A5,unsortiert!$A$1:$O$23,COLUMN(),0)</f>
        <v>8441</v>
      </c>
    </row>
    <row r="6" spans="1:15" ht="34.5" customHeight="1">
      <c r="A6" s="69">
        <v>5</v>
      </c>
      <c r="B6" s="65">
        <f>VLOOKUP($A6,unsortiert!$A$1:$O$23,COLUMN(),0)</f>
        <v>16</v>
      </c>
      <c r="C6" s="66" t="str">
        <f>VLOOKUP($A6,unsortiert!$A$1:$O$23,COLUMN(),0)</f>
        <v>Schmersal</v>
      </c>
      <c r="D6" s="60"/>
      <c r="E6" s="65">
        <f>VLOOKUP($A6,unsortiert!$A$1:$O$23,COLUMN(),0)</f>
        <v>8</v>
      </c>
      <c r="F6" s="67">
        <f>VLOOKUP($A6,unsortiert!$A$1:$O$23,COLUMN(),0)</f>
        <v>324</v>
      </c>
      <c r="G6" s="65">
        <f>VLOOKUP($A6,unsortiert!$A$1:$O$23,COLUMN(),0)</f>
        <v>13319</v>
      </c>
      <c r="H6" s="60"/>
      <c r="I6" s="65">
        <f>VLOOKUP($A6,unsortiert!$A$1:$O$23,COLUMN(),0)</f>
        <v>3</v>
      </c>
      <c r="J6" s="67">
        <f>VLOOKUP($A6,unsortiert!$A$1:$O$23,COLUMN(),0)</f>
        <v>164</v>
      </c>
      <c r="K6" s="65">
        <f>VLOOKUP($A6,unsortiert!$A$1:$O$23,COLUMN(),0)</f>
        <v>6646</v>
      </c>
      <c r="L6" s="60"/>
      <c r="M6" s="68">
        <f>VLOOKUP($A6,unsortiert!$A$1:$O$23,COLUMN(),0)</f>
        <v>5</v>
      </c>
      <c r="N6" s="67">
        <f>VLOOKUP($A6,unsortiert!$A$1:$O$23,COLUMN(),0)</f>
        <v>160</v>
      </c>
      <c r="O6" s="65">
        <f>VLOOKUP($A6,unsortiert!$A$1:$O$23,COLUMN(),0)</f>
        <v>6673</v>
      </c>
    </row>
    <row r="7" spans="1:15" ht="34.5" customHeight="1">
      <c r="A7" s="69">
        <v>6</v>
      </c>
      <c r="B7" s="65">
        <f>VLOOKUP($A7,unsortiert!$A$1:$O$23,COLUMN(),0)</f>
        <v>0</v>
      </c>
      <c r="C7" s="66" t="str">
        <f>VLOOKUP($A7,unsortiert!$A$1:$O$23,COLUMN(),0)</f>
        <v>Arbeitsamt</v>
      </c>
      <c r="D7" s="60"/>
      <c r="E7" s="65">
        <f>VLOOKUP($A7,unsortiert!$A$1:$O$23,COLUMN(),0)</f>
        <v>0</v>
      </c>
      <c r="F7" s="67">
        <f>VLOOKUP($A7,unsortiert!$A$1:$O$23,COLUMN(),0)</f>
        <v>0</v>
      </c>
      <c r="G7" s="65">
        <f>VLOOKUP($A7,unsortiert!$A$1:$O$23,COLUMN(),0)</f>
        <v>0</v>
      </c>
      <c r="H7" s="60"/>
      <c r="I7" s="65">
        <f>VLOOKUP($A7,unsortiert!$A$1:$O$23,COLUMN(),0)</f>
        <v>0</v>
      </c>
      <c r="J7" s="67">
        <f>VLOOKUP($A7,unsortiert!$A$1:$O$23,COLUMN(),0)</f>
        <v>0</v>
      </c>
      <c r="K7" s="65">
        <f>VLOOKUP($A7,unsortiert!$A$1:$O$23,COLUMN(),0)</f>
        <v>0</v>
      </c>
      <c r="L7" s="60"/>
      <c r="M7" s="68">
        <f>VLOOKUP($A7,unsortiert!$A$1:$O$23,COLUMN(),0)</f>
        <v>0</v>
      </c>
      <c r="N7" s="67">
        <f>VLOOKUP($A7,unsortiert!$A$1:$O$23,COLUMN(),0)</f>
        <v>0</v>
      </c>
      <c r="O7" s="65">
        <f>VLOOKUP($A7,unsortiert!$A$1:$O$23,COLUMN(),0)</f>
        <v>0</v>
      </c>
    </row>
    <row r="8" spans="1:15" ht="34.5" customHeight="1">
      <c r="A8" s="69">
        <v>7</v>
      </c>
      <c r="B8" s="65" t="e">
        <f>VLOOKUP($A8,unsortiert!$A$1:$O$23,COLUMN(),0)</f>
        <v>#N/A</v>
      </c>
      <c r="C8" s="66" t="e">
        <f>VLOOKUP($A8,unsortiert!$A$1:$O$23,COLUMN(),0)</f>
        <v>#N/A</v>
      </c>
      <c r="D8" s="60"/>
      <c r="E8" s="65" t="e">
        <f>VLOOKUP($A8,unsortiert!$A$1:$O$23,COLUMN(),0)</f>
        <v>#N/A</v>
      </c>
      <c r="F8" s="67" t="e">
        <f>VLOOKUP($A8,unsortiert!$A$1:$O$23,COLUMN(),0)</f>
        <v>#N/A</v>
      </c>
      <c r="G8" s="65" t="e">
        <f>VLOOKUP($A8,unsortiert!$A$1:$O$23,COLUMN(),0)</f>
        <v>#N/A</v>
      </c>
      <c r="H8" s="60"/>
      <c r="I8" s="65" t="e">
        <f>VLOOKUP($A8,unsortiert!$A$1:$O$23,COLUMN(),0)</f>
        <v>#N/A</v>
      </c>
      <c r="J8" s="67" t="e">
        <f>VLOOKUP($A8,unsortiert!$A$1:$O$23,COLUMN(),0)</f>
        <v>#N/A</v>
      </c>
      <c r="K8" s="65" t="e">
        <f>VLOOKUP($A8,unsortiert!$A$1:$O$23,COLUMN(),0)</f>
        <v>#N/A</v>
      </c>
      <c r="L8" s="60"/>
      <c r="M8" s="68" t="e">
        <f>VLOOKUP($A8,unsortiert!$A$1:$O$23,COLUMN(),0)</f>
        <v>#N/A</v>
      </c>
      <c r="N8" s="67" t="e">
        <f>VLOOKUP($A8,unsortiert!$A$1:$O$23,COLUMN(),0)</f>
        <v>#N/A</v>
      </c>
      <c r="O8" s="65" t="e">
        <f>VLOOKUP($A8,unsortiert!$A$1:$O$23,COLUMN(),0)</f>
        <v>#N/A</v>
      </c>
    </row>
    <row r="9" spans="1:15" ht="34.5" customHeight="1">
      <c r="A9" s="69">
        <v>8</v>
      </c>
      <c r="B9" s="65" t="e">
        <f>VLOOKUP($A9,unsortiert!$A$1:$O$23,COLUMN(),0)</f>
        <v>#N/A</v>
      </c>
      <c r="C9" s="66" t="e">
        <f>VLOOKUP($A9,unsortiert!$A$1:$O$23,COLUMN(),0)</f>
        <v>#N/A</v>
      </c>
      <c r="D9" s="60"/>
      <c r="E9" s="65" t="e">
        <f>VLOOKUP($A9,unsortiert!$A$1:$O$23,COLUMN(),0)</f>
        <v>#N/A</v>
      </c>
      <c r="F9" s="67" t="e">
        <f>VLOOKUP($A9,unsortiert!$A$1:$O$23,COLUMN(),0)</f>
        <v>#N/A</v>
      </c>
      <c r="G9" s="65" t="e">
        <f>VLOOKUP($A9,unsortiert!$A$1:$O$23,COLUMN(),0)</f>
        <v>#N/A</v>
      </c>
      <c r="H9" s="60"/>
      <c r="I9" s="65" t="e">
        <f>VLOOKUP($A9,unsortiert!$A$1:$O$23,COLUMN(),0)</f>
        <v>#N/A</v>
      </c>
      <c r="J9" s="67" t="e">
        <f>VLOOKUP($A9,unsortiert!$A$1:$O$23,COLUMN(),0)</f>
        <v>#N/A</v>
      </c>
      <c r="K9" s="65" t="e">
        <f>VLOOKUP($A9,unsortiert!$A$1:$O$23,COLUMN(),0)</f>
        <v>#N/A</v>
      </c>
      <c r="L9" s="60"/>
      <c r="M9" s="68" t="e">
        <f>VLOOKUP($A9,unsortiert!$A$1:$O$23,COLUMN(),0)</f>
        <v>#N/A</v>
      </c>
      <c r="N9" s="67" t="e">
        <f>VLOOKUP($A9,unsortiert!$A$1:$O$23,COLUMN(),0)</f>
        <v>#N/A</v>
      </c>
      <c r="O9" s="65" t="e">
        <f>VLOOKUP($A9,unsortiert!$A$1:$O$23,COLUMN(),0)</f>
        <v>#N/A</v>
      </c>
    </row>
    <row r="10" spans="1:15" ht="34.5" customHeight="1">
      <c r="A10" s="69">
        <v>9</v>
      </c>
      <c r="B10" s="65" t="e">
        <f>VLOOKUP($A10,unsortiert!$A$1:$O$23,COLUMN(),0)</f>
        <v>#N/A</v>
      </c>
      <c r="C10" s="66" t="e">
        <f>VLOOKUP($A10,unsortiert!$A$1:$O$23,COLUMN(),0)</f>
        <v>#N/A</v>
      </c>
      <c r="D10" s="60"/>
      <c r="E10" s="65" t="e">
        <f>VLOOKUP($A10,unsortiert!$A$1:$O$23,COLUMN(),0)</f>
        <v>#N/A</v>
      </c>
      <c r="F10" s="67" t="e">
        <f>VLOOKUP($A10,unsortiert!$A$1:$O$23,COLUMN(),0)</f>
        <v>#N/A</v>
      </c>
      <c r="G10" s="65" t="e">
        <f>VLOOKUP($A10,unsortiert!$A$1:$O$23,COLUMN(),0)</f>
        <v>#N/A</v>
      </c>
      <c r="H10" s="60"/>
      <c r="I10" s="65" t="e">
        <f>VLOOKUP($A10,unsortiert!$A$1:$O$23,COLUMN(),0)</f>
        <v>#N/A</v>
      </c>
      <c r="J10" s="67" t="e">
        <f>VLOOKUP($A10,unsortiert!$A$1:$O$23,COLUMN(),0)</f>
        <v>#N/A</v>
      </c>
      <c r="K10" s="65" t="e">
        <f>VLOOKUP($A10,unsortiert!$A$1:$O$23,COLUMN(),0)</f>
        <v>#N/A</v>
      </c>
      <c r="L10" s="60"/>
      <c r="M10" s="68" t="e">
        <f>VLOOKUP($A10,unsortiert!$A$1:$O$23,COLUMN(),0)</f>
        <v>#N/A</v>
      </c>
      <c r="N10" s="67" t="e">
        <f>VLOOKUP($A10,unsortiert!$A$1:$O$23,COLUMN(),0)</f>
        <v>#N/A</v>
      </c>
      <c r="O10" s="65" t="e">
        <f>VLOOKUP($A10,unsortiert!$A$1:$O$23,COLUMN(),0)</f>
        <v>#N/A</v>
      </c>
    </row>
    <row r="11" spans="1:15" ht="34.5" customHeight="1">
      <c r="A11" s="69">
        <v>10</v>
      </c>
      <c r="B11" s="65" t="e">
        <f>VLOOKUP($A11,unsortiert!$A$1:$O$23,COLUMN(),0)</f>
        <v>#N/A</v>
      </c>
      <c r="C11" s="66" t="e">
        <f>VLOOKUP($A11,unsortiert!$A$1:$O$23,COLUMN(),0)</f>
        <v>#N/A</v>
      </c>
      <c r="D11" s="60"/>
      <c r="E11" s="65" t="e">
        <f>VLOOKUP($A11,unsortiert!$A$1:$O$23,COLUMN(),0)</f>
        <v>#N/A</v>
      </c>
      <c r="F11" s="67" t="e">
        <f>VLOOKUP($A11,unsortiert!$A$1:$O$23,COLUMN(),0)</f>
        <v>#N/A</v>
      </c>
      <c r="G11" s="65" t="e">
        <f>VLOOKUP($A11,unsortiert!$A$1:$O$23,COLUMN(),0)</f>
        <v>#N/A</v>
      </c>
      <c r="H11" s="60"/>
      <c r="I11" s="65" t="e">
        <f>VLOOKUP($A11,unsortiert!$A$1:$O$23,COLUMN(),0)</f>
        <v>#N/A</v>
      </c>
      <c r="J11" s="67" t="e">
        <f>VLOOKUP($A11,unsortiert!$A$1:$O$23,COLUMN(),0)</f>
        <v>#N/A</v>
      </c>
      <c r="K11" s="65" t="e">
        <f>VLOOKUP($A11,unsortiert!$A$1:$O$23,COLUMN(),0)</f>
        <v>#N/A</v>
      </c>
      <c r="L11" s="60"/>
      <c r="M11" s="68" t="e">
        <f>VLOOKUP($A11,unsortiert!$A$1:$O$23,COLUMN(),0)</f>
        <v>#N/A</v>
      </c>
      <c r="N11" s="67" t="e">
        <f>VLOOKUP($A11,unsortiert!$A$1:$O$23,COLUMN(),0)</f>
        <v>#N/A</v>
      </c>
      <c r="O11" s="65" t="e">
        <f>VLOOKUP($A11,unsortiert!$A$1:$O$23,COLUMN(),0)</f>
        <v>#N/A</v>
      </c>
    </row>
  </sheetData>
  <sheetProtection sheet="1" sort="0"/>
  <conditionalFormatting sqref="O2:O11">
    <cfRule type="expression" priority="1" dxfId="2" stopIfTrue="1">
      <formula>O2=TABELLE!#REF!</formula>
    </cfRule>
    <cfRule type="expression" priority="2" dxfId="1" stopIfTrue="1">
      <formula>O2=TABELLE!#REF!</formula>
    </cfRule>
    <cfRule type="expression" priority="3" dxfId="0" stopIfTrue="1">
      <formula>TABELLE!#REF!&gt;S2</formula>
    </cfRule>
  </conditionalFormatting>
  <conditionalFormatting sqref="K2:K11">
    <cfRule type="expression" priority="4" dxfId="2" stopIfTrue="1">
      <formula>K2=TABELLE!#REF!</formula>
    </cfRule>
    <cfRule type="expression" priority="5" dxfId="1" stopIfTrue="1">
      <formula>K2=TABELLE!#REF!</formula>
    </cfRule>
    <cfRule type="expression" priority="6" dxfId="0" stopIfTrue="1">
      <formula>F2&gt;TABELLE!#REF!</formula>
    </cfRule>
  </conditionalFormatting>
  <conditionalFormatting sqref="C2:C11">
    <cfRule type="expression" priority="7" dxfId="2" stopIfTrue="1">
      <formula>C2=TABELLE!#REF!</formula>
    </cfRule>
    <cfRule type="expression" priority="8" dxfId="1" stopIfTrue="1">
      <formula>C2=TABELLE!#REF!</formula>
    </cfRule>
    <cfRule type="expression" priority="9" dxfId="0" stopIfTrue="1">
      <formula>TABELLE!#REF!&gt;B2</formula>
    </cfRule>
  </conditionalFormatting>
  <printOptions horizontalCentered="1" verticalCentered="1"/>
  <pageMargins left="0.5118055555555555" right="0.5118055555555555" top="0.7875" bottom="0.7875" header="0.31527777777777777" footer="0.31527777777777777"/>
  <pageSetup horizontalDpi="300" verticalDpi="300" orientation="landscape" paperSize="9"/>
  <headerFooter alignWithMargins="0">
    <oddHeader>&amp;C&amp;Z&amp;F</oddHeader>
    <oddFooter xml:space="preserve">&amp;CErstellt von Olbricht Burkhard &amp;D&amp;R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Olbricht Burkhard</dc:creator>
  <cp:keywords/>
  <dc:description/>
  <cp:lastModifiedBy>Klaus</cp:lastModifiedBy>
  <cp:lastPrinted>2020-08-20T13:20:24Z</cp:lastPrinted>
  <dcterms:created xsi:type="dcterms:W3CDTF">2018-01-29T13:03:14Z</dcterms:created>
  <dcterms:modified xsi:type="dcterms:W3CDTF">2020-09-17T08:49:06Z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